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GIO\Desktop\RC 2017\RC 2016\11 SUBA 2016\"/>
    </mc:Choice>
  </mc:AlternateContent>
  <bookViews>
    <workbookView xWindow="0" yWindow="0" windowWidth="28800" windowHeight="12300" tabRatio="991"/>
  </bookViews>
  <sheets>
    <sheet name="Hoja1" sheetId="1" r:id="rId1"/>
  </sheet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N377" i="1" l="1"/>
  <c r="Z377" i="1"/>
  <c r="N14" i="1"/>
  <c r="Z14" i="1"/>
  <c r="N15" i="1"/>
  <c r="Z15" i="1"/>
  <c r="N16" i="1"/>
  <c r="Z16" i="1"/>
  <c r="N17" i="1"/>
  <c r="Z17" i="1"/>
  <c r="N18" i="1"/>
  <c r="Z18" i="1"/>
  <c r="N19" i="1"/>
  <c r="Z19" i="1"/>
  <c r="N20" i="1"/>
  <c r="Z20" i="1"/>
  <c r="N21" i="1"/>
  <c r="Z21" i="1"/>
  <c r="N22" i="1"/>
  <c r="Z22" i="1"/>
  <c r="N23" i="1"/>
  <c r="Z23" i="1"/>
  <c r="N24" i="1"/>
  <c r="Z24" i="1"/>
  <c r="N25" i="1"/>
  <c r="Z25" i="1"/>
  <c r="N26" i="1"/>
  <c r="Z26" i="1"/>
  <c r="N27" i="1"/>
  <c r="Z27" i="1"/>
  <c r="N28" i="1"/>
  <c r="Z28" i="1"/>
  <c r="N29" i="1"/>
  <c r="Z29" i="1"/>
  <c r="N30" i="1"/>
  <c r="Z30" i="1"/>
  <c r="N31" i="1"/>
  <c r="Z31" i="1"/>
  <c r="N32" i="1"/>
  <c r="Z32" i="1"/>
  <c r="N33" i="1"/>
  <c r="Z33" i="1"/>
  <c r="N34" i="1"/>
  <c r="Z34" i="1"/>
  <c r="N35" i="1"/>
  <c r="Z35" i="1"/>
  <c r="N36" i="1"/>
  <c r="Z36" i="1"/>
  <c r="N37" i="1"/>
  <c r="Z37" i="1"/>
  <c r="N38" i="1"/>
  <c r="Z38" i="1"/>
  <c r="N39" i="1"/>
  <c r="Z39" i="1"/>
  <c r="N40" i="1"/>
  <c r="Z40" i="1"/>
  <c r="N41" i="1"/>
  <c r="Z41" i="1"/>
  <c r="N42" i="1"/>
  <c r="Z42" i="1"/>
  <c r="N43" i="1"/>
  <c r="Z43" i="1"/>
  <c r="N44" i="1"/>
  <c r="Z44" i="1"/>
  <c r="N45" i="1"/>
  <c r="Z45" i="1"/>
  <c r="N46" i="1"/>
  <c r="Z46" i="1"/>
  <c r="N47" i="1"/>
  <c r="Z47" i="1"/>
  <c r="N48" i="1"/>
  <c r="Z48" i="1"/>
  <c r="N49" i="1"/>
  <c r="Z49" i="1"/>
  <c r="N50" i="1"/>
  <c r="Z50" i="1"/>
  <c r="N51" i="1"/>
  <c r="Z51" i="1"/>
  <c r="N52" i="1"/>
  <c r="Z52" i="1"/>
  <c r="N53" i="1"/>
  <c r="Z53" i="1"/>
  <c r="R53" i="1"/>
  <c r="N54" i="1"/>
  <c r="Z54" i="1"/>
  <c r="N55" i="1"/>
  <c r="Z55" i="1"/>
  <c r="N56" i="1"/>
  <c r="Z56" i="1"/>
  <c r="N57" i="1"/>
  <c r="Z57" i="1"/>
  <c r="N58" i="1"/>
  <c r="Z58" i="1"/>
  <c r="N59" i="1"/>
  <c r="O59" i="1"/>
  <c r="Z59" i="1"/>
  <c r="N60" i="1"/>
  <c r="Z60" i="1"/>
  <c r="R60" i="1"/>
  <c r="N61" i="1"/>
  <c r="Z61" i="1"/>
  <c r="N62" i="1"/>
  <c r="Z62" i="1"/>
  <c r="N63" i="1"/>
  <c r="O63" i="1"/>
  <c r="Z63" i="1"/>
  <c r="N64" i="1"/>
  <c r="Z64" i="1"/>
  <c r="N65" i="1"/>
  <c r="O65" i="1"/>
  <c r="Z65" i="1"/>
  <c r="N66" i="1"/>
  <c r="Z66" i="1"/>
  <c r="N67" i="1"/>
  <c r="Z67" i="1"/>
  <c r="N68" i="1"/>
  <c r="Z68" i="1"/>
  <c r="N69" i="1"/>
  <c r="Z69" i="1"/>
  <c r="N70" i="1"/>
  <c r="Z70" i="1"/>
  <c r="N71" i="1"/>
  <c r="Z71" i="1"/>
  <c r="N72" i="1"/>
  <c r="Z72" i="1"/>
  <c r="N73" i="1"/>
  <c r="O73" i="1"/>
  <c r="Z73" i="1"/>
  <c r="N74" i="1"/>
  <c r="Z74" i="1"/>
  <c r="S74" i="1"/>
  <c r="N75" i="1"/>
  <c r="Z75" i="1"/>
  <c r="N76" i="1"/>
  <c r="Z76" i="1"/>
  <c r="N77" i="1"/>
  <c r="Z77" i="1"/>
  <c r="N78" i="1"/>
  <c r="Z78" i="1"/>
  <c r="N79" i="1"/>
  <c r="Z79" i="1"/>
  <c r="N80" i="1"/>
  <c r="Z80" i="1"/>
  <c r="N81" i="1"/>
  <c r="Z81" i="1"/>
  <c r="N82" i="1"/>
  <c r="Z82" i="1"/>
  <c r="N83" i="1"/>
  <c r="Z83" i="1"/>
  <c r="N84" i="1"/>
  <c r="Z84" i="1"/>
  <c r="N85" i="1"/>
  <c r="Z85" i="1"/>
  <c r="N86" i="1"/>
  <c r="Z86" i="1"/>
  <c r="N87" i="1"/>
  <c r="Z87" i="1"/>
  <c r="N88" i="1"/>
  <c r="Z88" i="1"/>
  <c r="N89" i="1"/>
  <c r="O89" i="1"/>
  <c r="Z89" i="1"/>
  <c r="N90" i="1"/>
  <c r="Z90" i="1"/>
  <c r="N91" i="1"/>
  <c r="Z91" i="1"/>
  <c r="N92" i="1"/>
  <c r="Z92" i="1"/>
  <c r="N93" i="1"/>
  <c r="Z93" i="1"/>
  <c r="N94" i="1"/>
  <c r="Z94" i="1"/>
  <c r="N95" i="1"/>
  <c r="Z95" i="1"/>
  <c r="N96" i="1"/>
  <c r="Z96" i="1"/>
  <c r="N97" i="1"/>
  <c r="Z97" i="1"/>
  <c r="N98" i="1"/>
  <c r="Z98" i="1"/>
  <c r="N99" i="1"/>
  <c r="Z99" i="1"/>
  <c r="N100" i="1"/>
  <c r="Z100" i="1"/>
  <c r="N101" i="1"/>
  <c r="Z101" i="1"/>
  <c r="N102" i="1"/>
  <c r="O102" i="1"/>
  <c r="Z102" i="1"/>
  <c r="N103" i="1"/>
  <c r="S103" i="1"/>
  <c r="Z103" i="1"/>
  <c r="N104" i="1"/>
  <c r="Z104" i="1"/>
  <c r="N105" i="1"/>
  <c r="Z105" i="1"/>
  <c r="N106" i="1"/>
  <c r="Z106" i="1"/>
  <c r="N107" i="1"/>
  <c r="Z107" i="1"/>
  <c r="N108" i="1"/>
  <c r="Z108" i="1"/>
  <c r="N109" i="1"/>
  <c r="Z109" i="1"/>
  <c r="N110" i="1"/>
  <c r="Z110" i="1"/>
  <c r="N111" i="1"/>
  <c r="Z111" i="1"/>
  <c r="N112" i="1"/>
  <c r="Z112" i="1"/>
  <c r="N113" i="1"/>
  <c r="Z113" i="1"/>
  <c r="N114" i="1"/>
  <c r="Z114" i="1"/>
  <c r="N115" i="1"/>
  <c r="Z115" i="1"/>
  <c r="N116" i="1"/>
  <c r="Z116" i="1"/>
  <c r="N117" i="1"/>
  <c r="Z117" i="1"/>
  <c r="N118" i="1"/>
  <c r="O118" i="1"/>
  <c r="Z118" i="1"/>
  <c r="N119" i="1"/>
  <c r="Z119" i="1"/>
  <c r="R119" i="1"/>
  <c r="S119" i="1"/>
  <c r="N120" i="1"/>
  <c r="Z120" i="1"/>
  <c r="N121" i="1"/>
  <c r="Z121" i="1"/>
  <c r="N122" i="1"/>
  <c r="O122" i="1"/>
  <c r="Z122" i="1"/>
  <c r="N123" i="1"/>
  <c r="Z123" i="1"/>
  <c r="R123" i="1"/>
  <c r="S123" i="1"/>
  <c r="N124" i="1"/>
  <c r="Z124" i="1"/>
  <c r="N125" i="1"/>
  <c r="O125" i="1"/>
  <c r="Z125" i="1"/>
  <c r="N126" i="1"/>
  <c r="O126" i="1"/>
  <c r="N127" i="1"/>
  <c r="Z127" i="1"/>
  <c r="N128" i="1"/>
  <c r="Z128" i="1"/>
  <c r="N129" i="1"/>
  <c r="R129" i="1"/>
  <c r="Z129" i="1"/>
  <c r="N130" i="1"/>
  <c r="Z130" i="1"/>
  <c r="N131" i="1"/>
  <c r="Z131" i="1"/>
  <c r="N132" i="1"/>
  <c r="Z132" i="1"/>
  <c r="N133" i="1"/>
  <c r="Z133" i="1"/>
  <c r="N134" i="1"/>
  <c r="Z134" i="1"/>
  <c r="N135" i="1"/>
  <c r="O135" i="1"/>
  <c r="Z135" i="1"/>
  <c r="N136" i="1"/>
  <c r="R136" i="1"/>
  <c r="Z136" i="1"/>
  <c r="N137" i="1"/>
  <c r="Z137" i="1"/>
  <c r="N138" i="1"/>
  <c r="Z138" i="1"/>
  <c r="N139" i="1"/>
  <c r="Z139" i="1"/>
  <c r="N140" i="1"/>
  <c r="Z140" i="1"/>
  <c r="N141" i="1"/>
  <c r="Z141" i="1"/>
  <c r="N142" i="1"/>
  <c r="Z142" i="1"/>
  <c r="N143" i="1"/>
  <c r="Z143" i="1"/>
  <c r="N144" i="1"/>
  <c r="Z144" i="1"/>
  <c r="N145" i="1"/>
  <c r="Z145" i="1"/>
  <c r="N146" i="1"/>
  <c r="Z146" i="1"/>
  <c r="N147" i="1"/>
  <c r="N148" i="1"/>
  <c r="Z148" i="1"/>
  <c r="N149" i="1"/>
  <c r="Z149" i="1"/>
  <c r="N150" i="1"/>
  <c r="Z150" i="1"/>
  <c r="N151" i="1"/>
  <c r="Z151" i="1"/>
  <c r="N152" i="1"/>
  <c r="Z152" i="1"/>
  <c r="N153" i="1"/>
  <c r="Z153" i="1"/>
  <c r="N154" i="1"/>
  <c r="Z154" i="1"/>
  <c r="N155" i="1"/>
  <c r="Z155" i="1"/>
  <c r="N156" i="1"/>
  <c r="Z156" i="1"/>
  <c r="N157" i="1"/>
  <c r="Z157" i="1"/>
  <c r="N158" i="1"/>
  <c r="Z158" i="1"/>
  <c r="N159" i="1"/>
  <c r="Z159" i="1"/>
  <c r="N160" i="1"/>
  <c r="Z160" i="1"/>
  <c r="N161" i="1"/>
  <c r="Z161" i="1"/>
  <c r="N162" i="1"/>
  <c r="Z162" i="1"/>
  <c r="N163" i="1"/>
  <c r="N164" i="1"/>
  <c r="Z164" i="1"/>
  <c r="N165" i="1"/>
  <c r="N166" i="1"/>
  <c r="Z166" i="1"/>
  <c r="N167" i="1"/>
  <c r="Z167" i="1"/>
  <c r="N168" i="1"/>
  <c r="Z168" i="1"/>
  <c r="N169" i="1"/>
  <c r="Z169" i="1"/>
  <c r="N170" i="1"/>
  <c r="Z170" i="1"/>
  <c r="N171" i="1"/>
  <c r="Z171" i="1"/>
  <c r="N172" i="1"/>
  <c r="Z172" i="1"/>
  <c r="N173" i="1"/>
  <c r="Z173" i="1"/>
  <c r="N174" i="1"/>
  <c r="Z174" i="1"/>
  <c r="N175" i="1"/>
  <c r="Z175" i="1"/>
  <c r="N176" i="1"/>
  <c r="Z176" i="1"/>
  <c r="N177" i="1"/>
  <c r="Z177" i="1"/>
  <c r="N178" i="1"/>
  <c r="Z178" i="1"/>
  <c r="N179" i="1"/>
  <c r="Z179" i="1"/>
  <c r="N180" i="1"/>
  <c r="Z180" i="1"/>
  <c r="N181" i="1"/>
  <c r="Z181" i="1"/>
  <c r="N182" i="1"/>
  <c r="Z182" i="1"/>
  <c r="N183" i="1"/>
  <c r="Z183" i="1"/>
  <c r="N184" i="1"/>
  <c r="Z184" i="1"/>
  <c r="N185" i="1"/>
  <c r="Z185" i="1"/>
  <c r="N186" i="1"/>
  <c r="Z186" i="1"/>
  <c r="N187" i="1"/>
  <c r="Z187" i="1"/>
  <c r="N188" i="1"/>
  <c r="Z188" i="1"/>
  <c r="N189" i="1"/>
  <c r="Z189" i="1"/>
  <c r="N190" i="1"/>
  <c r="Z190" i="1"/>
  <c r="N191" i="1"/>
  <c r="Z191" i="1"/>
  <c r="N192" i="1"/>
  <c r="Z192" i="1"/>
  <c r="N193" i="1"/>
  <c r="Z193" i="1"/>
  <c r="N194" i="1"/>
  <c r="Z194" i="1"/>
  <c r="N195" i="1"/>
  <c r="Z195" i="1"/>
  <c r="N196" i="1"/>
  <c r="Z196" i="1"/>
  <c r="N197" i="1"/>
  <c r="Z197" i="1"/>
  <c r="N198" i="1"/>
  <c r="Z198" i="1"/>
  <c r="N199" i="1"/>
  <c r="Z199" i="1"/>
  <c r="N200" i="1"/>
  <c r="Z200" i="1"/>
  <c r="N201" i="1"/>
  <c r="Z201" i="1"/>
  <c r="N202" i="1"/>
  <c r="Z202" i="1"/>
  <c r="N203" i="1"/>
  <c r="Z203" i="1"/>
  <c r="N204" i="1"/>
  <c r="Z204" i="1"/>
  <c r="N205" i="1"/>
  <c r="Z205" i="1"/>
  <c r="N206" i="1"/>
  <c r="Z206" i="1"/>
  <c r="N207" i="1"/>
  <c r="Z207" i="1"/>
  <c r="N208" i="1"/>
  <c r="Z208" i="1"/>
  <c r="N209" i="1"/>
  <c r="Z209" i="1"/>
  <c r="N210" i="1"/>
  <c r="Z210" i="1"/>
  <c r="N211" i="1"/>
  <c r="Z211" i="1"/>
  <c r="N212" i="1"/>
  <c r="Z212" i="1"/>
  <c r="N213" i="1"/>
  <c r="Z213" i="1"/>
  <c r="N214" i="1"/>
  <c r="Z214" i="1"/>
  <c r="N215" i="1"/>
  <c r="Z215" i="1"/>
  <c r="N216" i="1"/>
  <c r="Z216" i="1"/>
  <c r="N217" i="1"/>
  <c r="Z217" i="1"/>
  <c r="N218" i="1"/>
  <c r="Z218" i="1"/>
  <c r="N219" i="1"/>
  <c r="Z219" i="1"/>
  <c r="N220" i="1"/>
  <c r="Z220" i="1"/>
  <c r="N221" i="1"/>
  <c r="Z221" i="1"/>
  <c r="N222" i="1"/>
  <c r="Z222" i="1"/>
  <c r="N223" i="1"/>
  <c r="Z223" i="1"/>
  <c r="N224" i="1"/>
  <c r="Z224" i="1"/>
  <c r="N225" i="1"/>
  <c r="Z225" i="1"/>
  <c r="N226" i="1"/>
  <c r="Z226" i="1"/>
  <c r="N227" i="1"/>
  <c r="Z227" i="1"/>
  <c r="N228" i="1"/>
  <c r="Z228" i="1"/>
  <c r="N229" i="1"/>
  <c r="Z229" i="1"/>
  <c r="N230" i="1"/>
  <c r="Z230" i="1"/>
  <c r="N231" i="1"/>
  <c r="Z231" i="1"/>
  <c r="N232" i="1"/>
  <c r="Z232" i="1"/>
  <c r="N233" i="1"/>
  <c r="Z233" i="1"/>
  <c r="N234" i="1"/>
  <c r="Z234" i="1"/>
  <c r="N235" i="1"/>
  <c r="N236" i="1"/>
  <c r="N237" i="1"/>
  <c r="Z237" i="1"/>
  <c r="N238" i="1"/>
  <c r="Z238" i="1"/>
  <c r="N239" i="1"/>
  <c r="Z239" i="1"/>
  <c r="N240" i="1"/>
  <c r="Z240" i="1"/>
  <c r="N241" i="1"/>
  <c r="Z241" i="1"/>
  <c r="N242" i="1"/>
  <c r="Z242" i="1"/>
  <c r="N243" i="1"/>
  <c r="Z243" i="1"/>
  <c r="N244" i="1"/>
  <c r="Z244" i="1"/>
  <c r="N245" i="1"/>
  <c r="Z245" i="1"/>
  <c r="N246" i="1"/>
  <c r="Z246" i="1"/>
  <c r="N247" i="1"/>
  <c r="Z247" i="1"/>
  <c r="N248" i="1"/>
  <c r="Z248" i="1"/>
  <c r="N249" i="1"/>
  <c r="Z249" i="1"/>
  <c r="N250" i="1"/>
  <c r="Z250" i="1"/>
  <c r="N251" i="1"/>
  <c r="Z251" i="1"/>
  <c r="N252" i="1"/>
  <c r="Z252" i="1"/>
  <c r="N253" i="1"/>
  <c r="Z253" i="1"/>
  <c r="N254" i="1"/>
  <c r="Z254" i="1"/>
  <c r="N255" i="1"/>
  <c r="Z255" i="1"/>
  <c r="N256" i="1"/>
  <c r="Z256" i="1"/>
  <c r="N257" i="1"/>
  <c r="Z257" i="1"/>
  <c r="N258" i="1"/>
  <c r="Z258" i="1"/>
  <c r="N259" i="1"/>
  <c r="Z259" i="1"/>
  <c r="N260" i="1"/>
  <c r="Z260" i="1"/>
  <c r="N261" i="1"/>
  <c r="Z261" i="1"/>
  <c r="N262" i="1"/>
  <c r="Z262" i="1"/>
  <c r="N263" i="1"/>
  <c r="Z263" i="1"/>
  <c r="N264" i="1"/>
  <c r="Z264" i="1"/>
  <c r="N265" i="1"/>
  <c r="Z265" i="1"/>
  <c r="N266" i="1"/>
  <c r="Z266" i="1"/>
  <c r="N267" i="1"/>
  <c r="Z267" i="1"/>
  <c r="N268" i="1"/>
  <c r="Z268" i="1"/>
  <c r="N269" i="1"/>
  <c r="Z269" i="1"/>
  <c r="N270" i="1"/>
  <c r="Z270" i="1"/>
  <c r="N271" i="1"/>
  <c r="Z271" i="1"/>
  <c r="N272" i="1"/>
  <c r="Z272" i="1"/>
  <c r="N273" i="1"/>
  <c r="Z273" i="1"/>
  <c r="N274" i="1"/>
  <c r="Z274" i="1"/>
  <c r="N275" i="1"/>
  <c r="Z275" i="1"/>
  <c r="N276" i="1"/>
  <c r="Z276" i="1"/>
  <c r="N277" i="1"/>
  <c r="Z277" i="1"/>
  <c r="N278" i="1"/>
  <c r="Z278" i="1"/>
  <c r="N279" i="1"/>
  <c r="Z279" i="1"/>
  <c r="N280" i="1"/>
  <c r="Z280" i="1"/>
  <c r="N281" i="1"/>
  <c r="Z281" i="1"/>
  <c r="N282" i="1"/>
  <c r="Z282" i="1"/>
  <c r="N283" i="1"/>
  <c r="Z283" i="1"/>
  <c r="N284" i="1"/>
  <c r="Z284" i="1"/>
  <c r="N285" i="1"/>
  <c r="Z285" i="1"/>
  <c r="N286" i="1"/>
  <c r="Z286" i="1"/>
  <c r="N287" i="1"/>
  <c r="Z287" i="1"/>
  <c r="N288" i="1"/>
  <c r="Z288" i="1"/>
  <c r="N289" i="1"/>
  <c r="Z289" i="1"/>
  <c r="N290" i="1"/>
  <c r="Z290" i="1"/>
  <c r="N291" i="1"/>
  <c r="Z291" i="1"/>
  <c r="N292" i="1"/>
  <c r="Z292" i="1"/>
  <c r="N293" i="1"/>
  <c r="Z293" i="1"/>
  <c r="N294" i="1"/>
  <c r="Z294" i="1"/>
  <c r="N295" i="1"/>
  <c r="Z295" i="1"/>
  <c r="N296" i="1"/>
  <c r="Z296" i="1"/>
  <c r="N297" i="1"/>
  <c r="Z297" i="1"/>
  <c r="N298" i="1"/>
  <c r="Z298" i="1"/>
  <c r="N299" i="1"/>
  <c r="Z299" i="1"/>
  <c r="N300" i="1"/>
  <c r="Z300" i="1"/>
  <c r="N301" i="1"/>
  <c r="Z301" i="1"/>
  <c r="N302" i="1"/>
  <c r="Z302" i="1"/>
  <c r="N303" i="1"/>
  <c r="Z303" i="1"/>
  <c r="N304" i="1"/>
  <c r="Z304" i="1"/>
  <c r="N305" i="1"/>
  <c r="Z305" i="1"/>
  <c r="N306" i="1"/>
  <c r="Z306" i="1"/>
  <c r="N307" i="1"/>
  <c r="Z307" i="1"/>
  <c r="N308" i="1"/>
  <c r="Z308" i="1"/>
  <c r="N309" i="1"/>
  <c r="Z309" i="1"/>
  <c r="N310" i="1"/>
  <c r="Z310" i="1"/>
  <c r="N311" i="1"/>
  <c r="Z311" i="1"/>
  <c r="N312" i="1"/>
  <c r="Z312" i="1"/>
  <c r="N313" i="1"/>
  <c r="Z313" i="1"/>
  <c r="N314" i="1"/>
  <c r="Z314" i="1"/>
  <c r="N315" i="1"/>
  <c r="Z315" i="1"/>
  <c r="N316" i="1"/>
  <c r="Z316" i="1"/>
  <c r="N317" i="1"/>
  <c r="Z317" i="1"/>
  <c r="N318" i="1"/>
  <c r="Z318" i="1"/>
  <c r="N319" i="1"/>
  <c r="Z319" i="1"/>
  <c r="N320" i="1"/>
  <c r="Z320" i="1"/>
  <c r="N321" i="1"/>
  <c r="Z321" i="1"/>
  <c r="N322" i="1"/>
  <c r="Z322" i="1"/>
  <c r="N323" i="1"/>
  <c r="Z323" i="1"/>
  <c r="N324" i="1"/>
  <c r="Z324" i="1"/>
  <c r="N325" i="1"/>
  <c r="Z325" i="1"/>
  <c r="N326" i="1"/>
  <c r="Z326" i="1"/>
  <c r="N327" i="1"/>
  <c r="Z327" i="1"/>
  <c r="N328" i="1"/>
  <c r="Z328" i="1"/>
  <c r="N329" i="1"/>
  <c r="Z329" i="1"/>
  <c r="N330" i="1"/>
  <c r="Z330" i="1"/>
  <c r="N331" i="1"/>
  <c r="Z331" i="1"/>
  <c r="N332" i="1"/>
  <c r="Z332" i="1"/>
  <c r="N333" i="1"/>
  <c r="Z333" i="1"/>
  <c r="N334" i="1"/>
  <c r="Z334" i="1"/>
  <c r="N335" i="1"/>
  <c r="Z335" i="1"/>
  <c r="N336" i="1"/>
  <c r="Z336" i="1"/>
  <c r="N337" i="1"/>
  <c r="Z337" i="1"/>
  <c r="N338" i="1"/>
  <c r="Z338" i="1"/>
  <c r="N339" i="1"/>
  <c r="Z339" i="1"/>
  <c r="N340" i="1"/>
  <c r="Z340" i="1"/>
  <c r="N341" i="1"/>
  <c r="Z341" i="1"/>
  <c r="N342" i="1"/>
  <c r="Z342" i="1"/>
  <c r="N343" i="1"/>
  <c r="Z343" i="1"/>
  <c r="N344" i="1"/>
  <c r="Z344" i="1"/>
  <c r="N345" i="1"/>
  <c r="Z345" i="1"/>
  <c r="N346" i="1"/>
  <c r="Z346" i="1"/>
  <c r="N347" i="1"/>
  <c r="Z347" i="1"/>
  <c r="N348" i="1"/>
  <c r="Z348" i="1"/>
  <c r="N349" i="1"/>
  <c r="Z349" i="1"/>
  <c r="N350" i="1"/>
  <c r="Z350" i="1"/>
  <c r="N351" i="1"/>
  <c r="Z351" i="1"/>
  <c r="N352" i="1"/>
  <c r="Z352" i="1"/>
  <c r="N354" i="1"/>
  <c r="Z354" i="1"/>
  <c r="N355" i="1"/>
  <c r="Z355" i="1"/>
  <c r="N356" i="1"/>
  <c r="Z356" i="1"/>
  <c r="N357" i="1"/>
  <c r="Z357" i="1"/>
  <c r="N358" i="1"/>
  <c r="Z358" i="1"/>
  <c r="N359" i="1"/>
  <c r="Z359" i="1"/>
  <c r="N360" i="1"/>
  <c r="Z360" i="1"/>
  <c r="N361" i="1"/>
  <c r="Z361" i="1"/>
  <c r="N362" i="1"/>
  <c r="Z362" i="1"/>
  <c r="N364" i="1"/>
  <c r="Z364" i="1"/>
  <c r="N365" i="1"/>
  <c r="Z365" i="1"/>
  <c r="N367" i="1"/>
  <c r="Z367" i="1"/>
  <c r="N368" i="1"/>
  <c r="Z368" i="1"/>
  <c r="N369" i="1"/>
  <c r="Z369" i="1"/>
  <c r="N370" i="1"/>
  <c r="Z370" i="1"/>
  <c r="N371" i="1"/>
  <c r="Z371" i="1"/>
  <c r="N372" i="1"/>
  <c r="Z372" i="1"/>
  <c r="N373" i="1"/>
  <c r="Z373" i="1"/>
  <c r="N374" i="1"/>
  <c r="Z374" i="1"/>
  <c r="N375" i="1"/>
  <c r="Z375" i="1"/>
  <c r="N376" i="1"/>
  <c r="Z376" i="1"/>
  <c r="R377" i="1"/>
  <c r="Z126" i="1"/>
</calcChain>
</file>

<file path=xl/sharedStrings.xml><?xml version="1.0" encoding="utf-8"?>
<sst xmlns="http://schemas.openxmlformats.org/spreadsheetml/2006/main" count="2924" uniqueCount="711">
  <si>
    <t>VEEDURIA DISTRITAL - RENDICION DE CUENTAS DE LA GESTION CONTRACTUAL EN EL DISTRITO CAPITAL (Acuerdo 380 de 2009)</t>
  </si>
  <si>
    <t>INFORMACION GENERAL DE CONTRATACION ENTIDADES DISTRITALES -  ENERO 1 A DICIEMBRE 31 DE 2016</t>
  </si>
  <si>
    <t>Entidad:</t>
  </si>
  <si>
    <t>ALCALDIA LOCAL DE SUBA</t>
  </si>
  <si>
    <t>Sector:</t>
  </si>
  <si>
    <t>GOBIERNO</t>
  </si>
  <si>
    <t>Nombre de quien diligencia el formato: Hellen Dahyana Nieto Nuñez</t>
  </si>
  <si>
    <t>Presupuesto Disponible Inversión:</t>
  </si>
  <si>
    <t>Presupuesto Disponible Funcionamiento:</t>
  </si>
  <si>
    <t>Comprometido según PREDIS Inversión:</t>
  </si>
  <si>
    <t>Comprometido mediante contratos:</t>
  </si>
  <si>
    <t>Cargo:</t>
  </si>
  <si>
    <t>Apoyo</t>
  </si>
  <si>
    <t>Dependencia</t>
  </si>
  <si>
    <t>Contratación</t>
  </si>
  <si>
    <t>Presupuesto Disponible Operación:</t>
  </si>
  <si>
    <t>Teléfono:</t>
  </si>
  <si>
    <t>6620222 Ext. 1129</t>
  </si>
  <si>
    <t>e-mail</t>
  </si>
  <si>
    <t>hellen.nieto@gobiernobogota.gov.co</t>
  </si>
  <si>
    <t>1- INFORMACION GENERAL</t>
  </si>
  <si>
    <t>2- INFORMACION FINANCIERA</t>
  </si>
  <si>
    <t>3 - PLAZOS</t>
  </si>
  <si>
    <t>4 - ESTADO</t>
  </si>
  <si>
    <t>5. %  Avance y/o cumplimiento</t>
  </si>
  <si>
    <t>Número Contrato</t>
  </si>
  <si>
    <t>Número de registro en el SECOP</t>
  </si>
  <si>
    <t>Tipo de Contrato*</t>
  </si>
  <si>
    <t>Modalidad de Selección</t>
  </si>
  <si>
    <t>Objeto</t>
  </si>
  <si>
    <t>Presupuesto</t>
  </si>
  <si>
    <t>Contratista</t>
  </si>
  <si>
    <t>Valor Inicial</t>
  </si>
  <si>
    <t>Reducciones (En valor negativo)</t>
  </si>
  <si>
    <t>Adiciones</t>
  </si>
  <si>
    <t>Valor Final (10+11+12)</t>
  </si>
  <si>
    <t>Giros
(Valor en pesos)</t>
  </si>
  <si>
    <t>Afectación
(F), (I) o (O)</t>
  </si>
  <si>
    <t>Fecha de suscripción (DD/MM/AAAA)</t>
  </si>
  <si>
    <t>Fecha de inicio (DD/MM/AAAA)</t>
  </si>
  <si>
    <t>Fecha de terminación (DD/MM/AAAA)</t>
  </si>
  <si>
    <t>Plazo en meses</t>
  </si>
  <si>
    <t>Prórroga</t>
  </si>
  <si>
    <t>Por iniciar</t>
  </si>
  <si>
    <t>En Ejecución</t>
  </si>
  <si>
    <t>Terminado</t>
  </si>
  <si>
    <t>Liquidado</t>
  </si>
  <si>
    <t>% Avance y/o Cumplimiento</t>
  </si>
  <si>
    <t>Número Programa</t>
  </si>
  <si>
    <t>Número Proyecto</t>
  </si>
  <si>
    <t>Identificación</t>
  </si>
  <si>
    <t>Nombre</t>
  </si>
  <si>
    <t>Meses</t>
  </si>
  <si>
    <t>16-12-4675335</t>
  </si>
  <si>
    <t>DIRECTA</t>
  </si>
  <si>
    <t>PRESTAR LOS SERVICIOS PROFESIONALES ESPECIALIZADOS EN LA OFICINA DE PLANEACION PARA LA FORMULACION DE LOS PROYECTOS DE INVERSION DE LA VIGENCIA Y LOGRAR EL CUMPLIMIENTO DE LAS METAS DEL PLAN DE DESARROLLO LOCAL</t>
  </si>
  <si>
    <t>3-3-1-14-03-31-1051-00</t>
  </si>
  <si>
    <t>JORGE ALBERTO PULIDO</t>
  </si>
  <si>
    <t>I</t>
  </si>
  <si>
    <t>X</t>
  </si>
  <si>
    <t>16-12-4969203</t>
  </si>
  <si>
    <t>PRESTAR SERVICIOS DE APOYO PARA IMPULSAR LOS PROCESOS DE PARTICPACION CIUDADANA Y FOMENTAR LAS ACTIVIDADES INSTITUCIONALES PARA EL CUMPLIMIENTO DE LAS METAS DEL PLAN DE DESARROLLO LOCAL</t>
  </si>
  <si>
    <t>HENRY LEONARDO DUEÑAS</t>
  </si>
  <si>
    <t>16-12-4969288</t>
  </si>
  <si>
    <t>PRESTAR SERVICIOS A LA OFICINA DEL CENTRO DE DOCUMENTACION E INFORMACION DE SUBA -CDI PARA LA ATENCIÓN AL PUBLICO Y TRÁMITE DE CORRESPONDENCIA, RADICACIÓN, COORDINACIÓN DE NOTIFICACIONES Y SUPERVISION DE CORREO CERTIFICADO</t>
  </si>
  <si>
    <t>SANDRA ROCIO VARGAS HERNANDEZ</t>
  </si>
  <si>
    <t>16-12-4952769</t>
  </si>
  <si>
    <t>PRESTAR LOS SERVICIOS DE APOYO EN LAS ACTIVIDADES ADMINISTRATIVAS DE LAS INSPECCIONES DE POLICIA  DE LA ALCALDIA LOCAL DE SUBA Y ATENCION DE LA CIUDADANIA EN LA VENTANILLA</t>
  </si>
  <si>
    <t>ADRIANA PATRICIA RODRÍGUEZ MUNZA</t>
  </si>
  <si>
    <t>16-12-5005806</t>
  </si>
  <si>
    <t>PRESTAR LOS SERVICIOS PROFESIONALES AL GRUPO DE GESTIÓN NORMATIVA Y JURIDICA EN LOS TEMAS RELACIONADOS CON ESTABLECIMIENTOS DE COMERCIO PARA EL CUMPLIMIENTO DE LAS METAS DE GESTION DE LA VIGENCIA Y DE LOS OBJETIVOS Y ESTRATEGIAS DEL PLAN DE DESARROLLO</t>
  </si>
  <si>
    <t>BLANCA LILIANA POVEDA CABEZAS</t>
  </si>
  <si>
    <t>16-12-4969464</t>
  </si>
  <si>
    <t>EDWIN ALBERTO ACEVEDO MORENO</t>
  </si>
  <si>
    <t>16-12-4970284</t>
  </si>
  <si>
    <t>PRESTACION DE SERVICIOS PROFESIONALES CON EL FIN DE ADELANTAR PROGRAMAS Y CAMPAÑAS DE APOYO TENDIENTES A OPTIMIZAR LA INSPECCION, VIGILANCIA Y CONTROL, RESPECTO DE LOS ESTABLECIMIENTOS DE COMERCIO Y ESPACIO PUBLICO INDEBIDAMENTE OCUPADO EN LA LOCALIDAD, CON MIRAS AL MEJORAMIENTO DE LA CONVIVENCAI LOCAL Y FACILITAR LOS PROCESOS DE CONTROL REALIZADOS POR LA ALCALDIA LOCAL DE SUBA, REALIZANDO LA VERIFICACION DE INFRACCIONES A LA NORMATIVIDAD VIGENTE EN LA LOCALIDAD Y LA CORRECTA APLICACIÓN DE LAS NORMAS PERTINENTES DE ACUERDO A LO ESTABLECIDO EN EL PLAN DE ORDENAMIENTO TERRITORIAL.</t>
  </si>
  <si>
    <t>LEONARDO JAVIER DELGADO SANDOVAL</t>
  </si>
  <si>
    <t>16-12-4970549</t>
  </si>
  <si>
    <t>PRESTAR SERVICIOS PROFESIONALES DE ARQUITECTO AL GRUPO DE GESTIÓN JURÍDICA DE LA ALCALDÍA LOCAL DE SUBA PARA VIGILAR EL CUMPLIMIENTO DE LAS NORMAS VIGENTES SOBRE DESARROLLO URBANO, USO DEL SUELO Y REFORMA URBANA QUE PERMITAN LOGRAR CUMPLIMIENTO DE LAS METAS DEL PLAN DE GESTIÓN DE LA VIGENCIA, EMITIENDO LOS CONCEPTOS TÉCNICOS REQUERIDOS Y REALIZANDO LAS VISITAS QUE SE REQUIERAN PARA VIGILAR EL CUMPLIMENTO DE LAS NORMAS VIGENTES.</t>
  </si>
  <si>
    <t>JULIO CESAR VALENCIA RODRIGUEZ</t>
  </si>
  <si>
    <t>16-12-4952146</t>
  </si>
  <si>
    <t>LUIS CARLOS CORREA MESA</t>
  </si>
  <si>
    <t>16-12-4953312</t>
  </si>
  <si>
    <t>PRESTAR LOS SERVICIOS PROFESIONALES DE ABOGADO AL GRUPO DE GESTIÓN JURÍDICA DE LA LOCALIDAD DE SUBA, PARA VIGILAR EL CUMPLIMIENTO DE LAS NORMAS VIGENTES SOBRE DESARROLLO URBANO, USO DEL SUELO, REFORMA URBANA, ESPACIO PÚBLICO, Y ESTABLECIMIENTOS DE COMERCIO, APOYANDO EL CONTROL URBANÍSTICO QUE SE EJERCE DESDE LA ALCALDIA LOCAL Y A SU VEZ ADELANTAR EN ESTAS AREAS TODAS LAS GESTIONES TENDIENTES A LA MATERIALIZACIÓN DE LOS COBROS PERSUASIVOS DE LAS ACREENCIAS IMPUESTAS MEDIANTE ACTOS ADMINISTRATIVOS POR LA ADMINISTRACION LOCAL.</t>
  </si>
  <si>
    <t>ABELARDO JESUS RAMOS RAMOS</t>
  </si>
  <si>
    <t>16-12-4970709</t>
  </si>
  <si>
    <t>PRESTAR LOS  SERVICIOS PROFESIONALES DE ABOGADO AL GRUPO DE GESTIÓN JURÍDICA DE LA LOCALIDAD DE SUBA - ASESORÍA DE OBRAS, PARA LA DESCONGESTIÓN E IMPULSO DE PRELIMINARES Y LOS REQUERIMIENTOS DE VIGENCIAS ANTERIORES, INCLUSIVE 2015.</t>
  </si>
  <si>
    <t>LUIS GABRIEL ANDRADE</t>
  </si>
  <si>
    <t>16-12-4952298</t>
  </si>
  <si>
    <t>MARTA ODILIA SABOGAL CORREA</t>
  </si>
  <si>
    <t>16-12-4953439</t>
  </si>
  <si>
    <t>PRESTAR LOS SERVICIOS DE APOYO A LA ALCALDIA LOCAL DE SUBA EN EL DESARROLLO DE LOS PROCESOS ARCHIVÌSTICOS Y DE GESTIÓN DOCUMENTAL</t>
  </si>
  <si>
    <t>HAMER YESITH MARTINEZ LINERO</t>
  </si>
  <si>
    <t>16-12-4970832</t>
  </si>
  <si>
    <t>PRESTAR LOS SERVICIOS PROFESIONALES AL GRUPO DE GESTIÒN NORMATIVO Y JURIDICOEN LOS TEMAS RELACIONADOS CON ESPACIO PÙBLICO PARA EL CUMPLIMIENTO DE LAS METAS DE GESTIÓN DE LA VIGENCIA Y DE LOS OBJETIVOS Y ESTRATEGIAS DEL PAN DE DESARROLLO</t>
  </si>
  <si>
    <t>CARLOS JOSE GONZALEZ BARCHA</t>
  </si>
  <si>
    <t>16-12-4971310</t>
  </si>
  <si>
    <t>PRESTACION DE SERVICIOS PROFESIONALES CON EL FIN DE ADELANTAR PROGRAMAS Y CAMPAÑAS DE APOYO TENDIENTES A OPTIMIZAR LA INSPECCION, VIGILANCIA Y CONTROL, RESPECTO DE LOS ESTABLECIMIENTOS DE COMERCIO Y ESPACIO PUBLICO INDEBIDAMENTE OCUPADOS EN LA LOCALIDAD, CON MIRAS AL MEJORAMIENTO DE LA CONVIVENCIA LOCAL Y FACILITAR LOS PROCESOS DE CONTROL REALIZADOS POR A ALCALDIA LOCAL DE SUBA, REALIZANDO LA VERIFICACION DE INFRACCIONES A LA NORMATIVIDAD VIGENTE EN LA LOCALIDAD Y LA CORRECTA APLICACION DE LAS NORMAS PERTINENTES DE ACUERDO A LO ESTABLECIDO EN PLAN DE ORDENAMIENTO TERRITORIAL.</t>
  </si>
  <si>
    <t>ALEXANDER ROJAS CRUZ</t>
  </si>
  <si>
    <t>16-12-4971394</t>
  </si>
  <si>
    <t>PRESTAR LOS SERVICIOS DE APOYO  EN LAS ACTIVIDADES ADMINISTRATIVAS A LA COORDINACIÓN ADMINISTRATIVA Y FINANCIERA EN LAS ACTIVIDADES QUE SE DERIVAN EN LA RECEPCIÓN, REVISIÓN Y CONSOLIDACIÓN DEL PAC MENSUAL Y DEMÁS TAREAS TÉCNICAS DE APOYO A LA COORDINACIÓN ADMINISTRATIVA Y FINANCIERA PARA EL LOGRO DE LAS METAS  DE LA VIGENCIA.</t>
  </si>
  <si>
    <t>CARLOS ANDRES MORALES SÀNCHEZ</t>
  </si>
  <si>
    <t>16-12-5006833</t>
  </si>
  <si>
    <t>PRESTAR LOS SERVICIOS DE APOYO A LA ALCALDÍA LOCAL DE SUBA EN EL DESARROLLO DE LOS PROCESOS ARCHIVÍSTICOS Y DE GESTIÓN DOCUMENTAL.</t>
  </si>
  <si>
    <t>JHON JAIRO ROMERO ROJAS</t>
  </si>
  <si>
    <t>16-12-5006991</t>
  </si>
  <si>
    <t>PRESTAR LOS SERVICIOS PROFESIONALES AL GRUPO DE GESTIÓN NORMATIVO Y JURÍDICO EN LOS TEMAS RELACIONADOS CON ESPACIO PÚBLICO PARA EL CUMPLIMIENTO DE LAS METAS DE GESTIÓN DE LA VIGENCIA Y DE LOS OBJETIVOS Y ESTRATEGIAS DEL PLAN DE DESARROLLO.</t>
  </si>
  <si>
    <t>MARY LUZ PEREZ GUALDRON</t>
  </si>
  <si>
    <t>16-12-4952454</t>
  </si>
  <si>
    <t>PRESTAR SERVICIOS PROFESIONALES DE APOYO EN EL ALMACEN DE LA ALCALDIA LOCAL DE SUBA PARA LOGRAR EL CUMPLIMIENTO DE LAS METAS MANTENIENDO BASES DE DATOS (COMODATOS, PROVEEDORES, TOMA FISICA DE INVENTARIOS Y REGISTROS CONFIABLES DE LOS BIENES E INMUEBLES QUE POSEE EL FONDO DE DESARROLLO LOCAL DE SUBA).</t>
  </si>
  <si>
    <t>JAVIER ALONSO RODRIGUEZ ANGEL</t>
  </si>
  <si>
    <t>16-12-4953573</t>
  </si>
  <si>
    <t>PRESTAR LOS SERVICIOS DE APOYO AL GRUPO DE GESTION ADMINISTRATIVA Y FINANCIERA, EN LA RECEPCION PARA LA ATENCION DEL CONMUTADOR, ORIENTACION AL PÙBLICO Y DEMÀS LABORES AUXILIARES ASIGNADAS POR LA COORDINACION ADMINISTRATIVA DE LA ALCALDIA LOCAL DE SUBA.</t>
  </si>
  <si>
    <t>LUISA DANIELA MARISOL FONSECA LOPEZ</t>
  </si>
  <si>
    <t>16-12-5007142</t>
  </si>
  <si>
    <t>PRESTAR LOS SERVICIOS DE APOYO COMO TECNÒLOGO EN ARCHIVO DE GESTIÓN EN LAS ACTIVIDADES DE RECEPCIÓN, DISTRIBUCIÓN, TRÁMITE, ORGANIZACIÓN, CONSULTA, CONSERVACIÓN Y DISPOSICIÓN FINAL DE LOS DOCUMENTOS, A TRAVÈS DE LA DEFINICIÒN DE ELEMENTOS TÉCNICOS Y PROCEDIMENTALES QUE PERMITAN EL MANEJO ADECUADO DE LA DOCUMENTACIÓN Y LA IMPLEMENTACIÓN DEL SUBSISTEMA DE GESTIÓN DOCUMENTAL Y ARCHIVO - SIG DE LA ENTIDAD.</t>
  </si>
  <si>
    <t>BEATRIZ ELENA ZAPATA RENDÒN</t>
  </si>
  <si>
    <t>16-12-5059433</t>
  </si>
  <si>
    <t>PRESTAR LOS SERVICIOS AL FONDO DE DESARROLLO LOCAL, COMO PROFESIONAL DEL GRUPO DE GESTIÓN ADMINISTRATIVA Y FINANCIERA, PARA LA DIFUSION DE LAS ACTIVIDADES QUE ADELANTA LA JUNTA ADMINISTRADORA LOCAL EN REDES SOCIALES Y MATERIAL IMPRESO Y COBERTURA DE EVENTOS</t>
  </si>
  <si>
    <t>CATHERINE GONZALEZ RAMOS</t>
  </si>
  <si>
    <t>16-12-5007315</t>
  </si>
  <si>
    <t>PRESTAR SERVICIOS DE APOYO EN EL ALMACÉN DE LA ALCALDÍA LOCAL DE SUBA, PARA EL MANEJO DE LAS SOLICITUDES DE PEDIDOS DE PAPELERÌA Y ÚTILES DE OFICINA, LLEVAR CONTROL DE LAS EXISTENCIAS, ENTREGA DE ELEMENTOS ADQUIRIDOS A TRAVES DE PROYECTOS DE INVERSION</t>
  </si>
  <si>
    <t>JHON JAIRO TORO RESTREPO</t>
  </si>
  <si>
    <t>16-12-4953780</t>
  </si>
  <si>
    <t>PRESTAR LOS SERVICIOS PROFESIONALES ESPECIALIZADOS AL DESPACHO DE LA ALCALDIA LOCAL DE SUBA PARA EL CUMPLIMIENTO DE LAS METAS DE GESTIÓN DE LA VIGENCIA Y DE LOS OBJETIVOS Y ESTRATEGIAS DEL PLAN DE DESARROLLO</t>
  </si>
  <si>
    <t>3-3-1-14-02-19-1043-00</t>
  </si>
  <si>
    <t>JACQUELINE FRIEDE VILLAROEL</t>
  </si>
  <si>
    <t>16-12-5019466</t>
  </si>
  <si>
    <t>PRESTACION DE SERVICIOS PROFESIONALES EN LAS INSPECCIONES DE POLICIA DE LA ALCALDIA LOCAL DE SUBA, PARA EL CUMPLIMIENTO DE LAS METAS DE GESTION DE LA VIGENCIA Y DE LOS OBJETIVOS Y ESTRATEGIAS DEL PLAN DE DESARROLLO</t>
  </si>
  <si>
    <t>TANIA CAMILA ALEXANDRA BARBOSA SOLANO</t>
  </si>
  <si>
    <t>16-13-4892424</t>
  </si>
  <si>
    <t>MINIMA CUANTIA</t>
  </si>
  <si>
    <t>CONTRATAR EL SUMINISTRO DE REFRIGERIOS A PRECIOS UNITARIOS Y A MONTO AGOTABLE DE ACUERDO A LAS ESPECIFICACIONES REQUERIDAS POR EL FONDO DE DESARROLLO LOCAL DE SUBA EN EL MARCO DE LAS ACTIVIDADES QUE SE LLEVEN A CABO EN LA LOCALIDAD POR PARTE DE LA ALCALDIA LOCAL EN EL CUMPLIMIENTO DE SU MISION INSTITUCIONAL</t>
  </si>
  <si>
    <t>ESPACIO NATURAL LTDA</t>
  </si>
  <si>
    <t>16-12-5031461</t>
  </si>
  <si>
    <t>PRESTAR LOS SERVICIOS PROFESIONALES ESPECIALIZADOS AL DESPACHO DE LA ALCALDIA LOCAL DE SUBA PARA EL CUMPLIMIENTO DE LA META DE LA GESTION Y LOS OBJETIVOS Y ESTRATEGIAS DEL PLAN DE DESARROLLO</t>
  </si>
  <si>
    <t>DEICY ANDREA MANOSALVA MARTINEZ</t>
  </si>
  <si>
    <t>16-12-5093170</t>
  </si>
  <si>
    <t>PROVEER LOS EQUIPOS Y EL SERVICIO DE COMUNICACIÓN MEDIANTE EL SISTEMA TRUNKING CON TECNOLOGIA IDEN DE ACUERDO CON LAS ESPECIFICACIONES Y CANTIDADES REQUERIDAS POR EL FONDO DE DESARROLLO LOCAL DE SUBA  Y OFRECIDAS POR EL CONTRATISTA</t>
  </si>
  <si>
    <t>3-1-2-02-03-00-000-00</t>
  </si>
  <si>
    <t>AVANTEL SAS</t>
  </si>
  <si>
    <t>F</t>
  </si>
  <si>
    <t>16-12-5093476</t>
  </si>
  <si>
    <t>ARRENDAMIENTO DE PREDIO (PATIO-BODEGA) PARA EL FONDO DE DESARROLLO LOCAL DE SUBA QUE SIRVA COMO ENLACE DE LA UNIDAD LOCAL DE ASISTENCIA Y DE CENTRO DE ALMACENAMIENTO</t>
  </si>
  <si>
    <t>3-1-2-02-01-00-0000-00</t>
  </si>
  <si>
    <t>INVERSIONES Y CONSTRUCCIONES REYES</t>
  </si>
  <si>
    <t>16-12-5407185</t>
  </si>
  <si>
    <t>PRESTAR LOS SERVICIOS PROFESIONALES EN EL ANALISIS IMPLEMENTACION Y VERIFICACION DEL SISTEMA INTEGRADO DE GESTION ASI COMO LAS DEMAS ACTIVIDADES QUE SE REQUIERAN EN EL DESPACHO DE LA ALCALDIA LOCAL DE SUBA</t>
  </si>
  <si>
    <t>CLAUDIA PATRICIA YOPASA POVEDA</t>
  </si>
  <si>
    <t>16-12-5407400</t>
  </si>
  <si>
    <t>PRESTAR SERVICIOS DE APOYO PROFESIONAL ESPECIALIZADO CON CONOCIMIENTO EN NORMAS INTERNACIONALES DE INFORMACION FINANCIERA AL GRUPO DE GESTION ADMINISTRATIVA Y FINANCIERA EN LA OFICINA DE CONTABILIDAD PARA ADELANTAR LAS ACTIVIDADES QUE DEN CUMPLIMIENTO A PROCEDIMIENTOS ADMINISTRATIVOS Y CONTABLES POR PARTE DEL FDLS</t>
  </si>
  <si>
    <t>DAYAN ROCIO MARTINEZ PALENCIA</t>
  </si>
  <si>
    <t>16-12-5412213</t>
  </si>
  <si>
    <t>PRESTAR LOS SERVICIOS PROFESIONALES ESPECIALIZADOS COMO ABOGADO EN EL DESPACHO DE LA ALCALDIA LOCAL DE SUBA PARA LA RESPUESTA EFECTIVA Y OPORTUNA A LOS REQUERIMIENTOS PRESENTADOS REVISION DE LAS ACTUACIONES COORDINACION DE RELACIONES EN SUS DISTINTOS NIVELES Y DEMAS ASUNTOS DE COMPETENCIA DEL DESPACHO</t>
  </si>
  <si>
    <t>MIGUEL EDUARDO PARRA CORVACHO</t>
  </si>
  <si>
    <t>16-12-5412427</t>
  </si>
  <si>
    <t>PRESTAR EL SERVICIO COMO CONDUCTOR DE LOS VEHICULOS LIVIANOS QUE INTEGRAN EL PARQUE AUTOMOTOR DEL FONDO DE DESARROLLO LOCAL DE SUBA</t>
  </si>
  <si>
    <t>RICHARD ARNULFO BUITRAGO</t>
  </si>
  <si>
    <t>16-12-5412596</t>
  </si>
  <si>
    <t>PRESTAR LOS SERVICIOS PROFESIONALES ESPECIALIZADOS COMO ABOGADO (A) EN LA COORDINACION NORMATIVA Y JURIDICA DE LA ALCALDIA LOCAL DE SUBA PARA ADELANTAR EL TRAMITE REVISION Y GESTION DE TODOS LOS PROCESOS Y PROCEDIMIENTOS LEGALES Y JURIDICOS QUE SURJAN EN CUMPLIMIENTO DE SU MISIONALIDAD</t>
  </si>
  <si>
    <t>DIANA ALEJANDRA LEGUIZAMON TRUJILLO</t>
  </si>
  <si>
    <t>16-12-5412788</t>
  </si>
  <si>
    <t>PRESTAR LOS SERVICIOS A LA JUNTA ADMINISTRADORA LOCAL DE SUBA COMO AUXILIAR DE APOYO EN LAS ACTIVIDADES DE ESA CORPORACION EN ESPECIAL LA TRANSCRIPCION DE ACTAS GRABACION DE SESIONES Y TRAMITE DE LOS DEMAS DOCUMENTOS PROPIOS DE LA FUNCION COMO COMPETENTES DEL EJERCICIO DEL CONTROL</t>
  </si>
  <si>
    <t>CAMILO ANDRES GARNICA GONZALEZ</t>
  </si>
  <si>
    <t>16-12-5412792</t>
  </si>
  <si>
    <t>PRESTAR LOS SERVICIOS PROFESIONALES ESPECIALIZADOS EN EL FONDO DE DESARROLLO DE LA ALCALDIA LOCAL DE SUBA PARA EL APOYO AL SEGUIMIENTO DE LA EJECUCION DE LOS PROYECTOS DE INVERSION DESTINADOS A LA INTERVENCION DE LA MALLA VIAL PARQUE Y EL ESPACIO PUBLICO DE LA LOCALIDAD DE SUBA CON EL FIN DE GARANTIZAR CUMPLIMIENTO DE LAS METAS GESTION Y LOS OBJETIVOS Y ESTRATEGIAS CONTENIDAS EN EL PLAN DE DESARROLLO LOCAL</t>
  </si>
  <si>
    <t>CRISTIAN MAURICIO MELO CAICEDO</t>
  </si>
  <si>
    <t>16-12-5412880</t>
  </si>
  <si>
    <t>PRESTAR LOS SERVICIOS PROFESIONALES ESPECIALIZADOS COMO ABOGADO (A) DEL FONDO DE DESARROLLO LOCAL DE SUBA EN EL DESARROLLO DE TODAS LAS ACTIVIDADES CONTRACTUALES QUE SE GENEREN</t>
  </si>
  <si>
    <t>DIANA CAROLINA HERRERA PRADA CEDIDO POR DEICY ANDREA MANOSALVA MARTINEZ</t>
  </si>
  <si>
    <t>16-12-5419213</t>
  </si>
  <si>
    <t>APOYAR EL DESPACHO DE LA ALCALDIA LOCAL DE SUBA EN LA CONDUCCION DEL VEHICULO ASIGNADO A ESTA DEPENDENCIA</t>
  </si>
  <si>
    <t>JULIAN HERNANDO SANCHEZ REAL</t>
  </si>
  <si>
    <t>16-12-5413075</t>
  </si>
  <si>
    <t>SAMUEL DAVID CAMACHO ORTIZ</t>
  </si>
  <si>
    <t>16-12-5413071</t>
  </si>
  <si>
    <t>PRESTAR LOS SERVICIOS PROFESIONALES PARA REALIZAR EL ACOMPAÑAMIENTO TECNICO AMBIENTAL DE LA ALCALDIA LOCAL DE SUBA ENFOCADO A LAS FUNCIONES DE LA COORDINACION JURIDICA Y NORMATIVA PIGA</t>
  </si>
  <si>
    <t>LAURA MARIA BAUTISTA ALVAREZ</t>
  </si>
  <si>
    <t>16-12-5413179</t>
  </si>
  <si>
    <t>PRESTACION DE SERVICIOS TECNICOS NECESARIOS PARA EL APOYO AL DESPACHO DE LA ALCALDIA LOCAL DE SUBA EN EL PROCESO DE GESTION DOCUMENTAL ASI COMO EN EL CONTROL Y SALVAGUARDIA DEL ARCHIVO FISICO DE LA ENTIDAD</t>
  </si>
  <si>
    <t>MIGUEL ALFONSO CASTRO AMARILLO</t>
  </si>
  <si>
    <t>16-12-5413180</t>
  </si>
  <si>
    <t>PRESTAR LOS SERVICIOS PROFESIONALES DE ARQUITECTO Y/O INGENIERO CIVIL ESPECIALIZADOS AL GRUPO DE GESTION JURIDICA DE LA ALCALDIA LOCAL DE SUBA CON EL FIN DE ADELANTAR PROGRAMAS Y CAMPAÑAS DE APOYO TENDIENTES A OPTIMIZAR LA INSPECCION VIGILANCIA Y CONTROL RESPECTO DE LOS ESTABLECIMIENTOS DE COMERCIO EL ESPACIO PUBLICO INDEBIDAMENTE OCUPADO Y EL CUMPLIMIENTO DE NORMAS VIGENTES SOBRE REFORMA URBANA DE LAS OBRAS QUE SE ADELANTAN EN LA LOCALIDAD CON MIRAS AL MEJORAMIENTO DE LA CONVIVENCIA LOCAL Y FACILITAR LOS PROCESOS DE CONTROL REALIZADOS POR LA ALCALDIA LOCAL DE SUBA EMITIENDO LOS CONCEPTOS TECNICOS Y LLEVANDO A CABO LAS VISITAS REQUERIDAS ATENDIENDO AL PUBLICO Y AISTIENDO A LOS OPERATIVOS PROGRAMADOS</t>
  </si>
  <si>
    <t>PAULA CATALINA PANIAGUA URRIAGO</t>
  </si>
  <si>
    <t>16-12-5413271</t>
  </si>
  <si>
    <t>PRESTAR EL SERVICIO COMO CONDUCTOR DE LOS VEHICULOS PESADOS Y/O MAQUINARIA AMARILLA QUE INTEGRAN EL PARQUE AUTOMOTOR DEL FONDO DE DESARROLLO LOCAL DE SUBA</t>
  </si>
  <si>
    <t>FELIPE ARMANDO OTERO RUEDA</t>
  </si>
  <si>
    <t>16-12-5413315</t>
  </si>
  <si>
    <t>PRESTAR LOS SERVICIOS PROFESIONALES PARA APOYAR LA GESTION CONTRACTUAL A CARGO DE LA OFICINA DE CONTRATACION DEL FONDO DE DESARROLLO LOCAL DE LA ALCALDIA LOCAL DE SUBA</t>
  </si>
  <si>
    <t>ADRIANA LUCIA GIRALDO GIRALDO CEDIDO POR CRISTHIAM MAURICIO LOSADA MONCADA</t>
  </si>
  <si>
    <t>16-12-5414040</t>
  </si>
  <si>
    <t>PRESTAR SERVICIOS PROFESIONALES ESPECIALIZADOS EN LA FORMULACION DE LOS PROYECTOS DE INVERSION EN LA OFICINA DE PLANEACION Y LAS DEMAS ACTIVIDADES TRANSVERSALES QUE PERMITAN EL CUMPLIMIENTO DE LA MISIONALIDAD DEL GRUPO DE GESTION ADMINISTRATIVA Y FINANCIERA</t>
  </si>
  <si>
    <t>DIEGO FABIAN MOSQUERA HERNANDEZ</t>
  </si>
  <si>
    <t>16-12-5415012</t>
  </si>
  <si>
    <t>PRESTAR SERVICIOS PROFESIONALES EN LA FORMULACION DE LOS PROYECTOS DE INVERSION EN LA OFICINA DE PLANEACION Y LAS DEMAS ACTIVIDADES TRANSVERSALES QUE PERMITAN EL CUMPLIMIENTO DE LA MISIONALIDAD DEL GRUPO DE GESTION ADMINSITRATIVA Y FINANCIERA</t>
  </si>
  <si>
    <t>OSCAR RICARDO SERRANO VILLABONA</t>
  </si>
  <si>
    <t>16-12-5415242</t>
  </si>
  <si>
    <t>PRESTAR LOS SERVICIOS PROFESIONALES ESPECIALIZADOS EN EL DESPACHO DE LA ALCALDIA LOCAL DE SUBA EN LA ELABORACION E IMPLEMENTACION DEL PLAN DE DESARROLLO LOCAL ASI COMO EN LAS ACTIVIDADES RELACIONADAS CON EL SEGUIMIENTO AL CUMPLIMIENTO DE LAS METAS GESTION Y LOS OBJETIVOS Y ESTRATEGIAS CONTENIDAS EN EL PLAN DE DESARROLLO LOCAL</t>
  </si>
  <si>
    <t>CARLOS GABRIEL CAMACHO OBREGON</t>
  </si>
  <si>
    <t>16-12-5418667</t>
  </si>
  <si>
    <t>PRESTAR LOS SERVICIOS DE APOYO ASISTENCIAL TRANSVERSAL EN LAS ACTIVIDADES ADMINISTRATIVAS QUE SE GENEREN EN LA COORDINACION ADMINISTRATIVA Y FINANCIERA PARA EL LOGRO DE LAS METAS DE GESTION DE LA VIGENCIA</t>
  </si>
  <si>
    <t>JULIE PAULINE ESCAMILLA MARIN CEDIDO POR CRISTIAN LEONARDO GOMEZ LOTERO</t>
  </si>
  <si>
    <r>
      <t>ANDREA LILIANA DIAZ RINCON CEDIDO POR</t>
    </r>
    <r>
      <rPr>
        <b/>
        <sz val="8"/>
        <color indexed="8"/>
        <rFont val="Arial"/>
        <family val="2"/>
        <charset val="1"/>
      </rPr>
      <t>DIANA CAROLINA HERRERA PRADA</t>
    </r>
  </si>
  <si>
    <t>16-12-5419141</t>
  </si>
  <si>
    <t>JUAN CARLOS GONZALEZ LEAL</t>
  </si>
  <si>
    <t>16-12-5418673</t>
  </si>
  <si>
    <t>JORGE ENRIQUE MORALES VICTORIA</t>
  </si>
  <si>
    <t>16-12-5418674</t>
  </si>
  <si>
    <t>PRESTAR SUS SERVICIOS PROFESIONALES ESPECIALIZADOS PARA EL SEGUIMIENTO COORDINACION Y APOYO A LA SUPERVISION DE LOS PROYECTOS EN TEMAS REFERENTES A PLANEACION ESTRATEGICA SOBRE LAS METAS ESTABLECIDAS EN EL PLAN DE DESARROLLO LOCAL Y LO REFERENTE A LA GESTION ADMINISTRATIVA Y FINANCIERA DE CONFORMIDAD CON LAS CONDICIONES Y OBLIGACIONES ESTABLECIDAS EN EL PRESENTE ESTUDIO PREVIO</t>
  </si>
  <si>
    <t>ELIUTH GAMBOA MELO</t>
  </si>
  <si>
    <t>16-12-5418676</t>
  </si>
  <si>
    <t>PRESTAR LOS SERVICIOS PROFESIONALES COMO ABOGADO (A) EN LA COORDINACION NORMATIVA Y JURIDICA DE LA ALCALDIA LOCAL DE SUBA PARA ADELANTAR EL TRAMITE REVISION Y GESTION DE TODOS LOS PROCESOS Y PROCEDIMIENTOS LEGALES Y JURIDICOS QUE SURJAN EN CUMPLIMIENTO DE SU MISIONALIDAD</t>
  </si>
  <si>
    <t>MARCO LEONARDO PEREZ PABLOS</t>
  </si>
  <si>
    <t>16-12-5418677</t>
  </si>
  <si>
    <t>JOSE JAVIER MESA CESPEDES</t>
  </si>
  <si>
    <t>16-12-5418678</t>
  </si>
  <si>
    <t>PRESTAR SUS SERVICIOS PROFESIONALES PARA REALIZAR LAS ACTIVIADES DE ALMACENAJE RECEPCION ENTREGA Y TRASLADO DE LOS BENES QUE SON DEPOSITADOS EN EL SITIO DISPUESTO POR LA ALCALDIA LOCAL DE SUBA</t>
  </si>
  <si>
    <t>DELMO JESUS RIGUETT BARRIOS</t>
  </si>
  <si>
    <t>16-12-5418679</t>
  </si>
  <si>
    <t>PRESTAR SERVICIOS PROFESIONALES AL FONDO DE DESARROLLO LOCAL DE SUBA EN LA RELATORIA SISTEMATIZACION Y CONSOLIDACION DE LA INFORMACION QUE SURJA DE LOS ENCUENTROS CIUDADANOS QUE TIENEN COMO FINALIDAD LA CONSTRUCCION DEL PLAN DE DESARROLLO LOCAL DE SUBA 2017-2020</t>
  </si>
  <si>
    <t>FABIO ENRIQUE RAMIREZ ESPITIA</t>
  </si>
  <si>
    <t>16-12-5418681</t>
  </si>
  <si>
    <t>EDWIN HARLEY CASTRO ROMERO</t>
  </si>
  <si>
    <t>16-12-5452137</t>
  </si>
  <si>
    <t>PRESTAR SUS SERVICIOS DE APOYO A LA GESTION MEDIANTE LABORES ADMINISTRATIVAS EN LA OFICINA DE PRESUPUESTO DEL FONDO DE DESARROLLO LOCAL</t>
  </si>
  <si>
    <t>LUIS ALEJANDRO GONZALEZ CASTILLO</t>
  </si>
  <si>
    <t>16-12-5421843</t>
  </si>
  <si>
    <t>PRESTAR LOS SERVICIOS PROFESIONALES EN EL FONDO DE DESARROLLO DE LA ALCALDIA LOCAL DE SUBA PARA APOYAR TECNICAMENTE LAS ACTIVIDADES QUE SE DESARROLLAN EN MATERIA DE INFRAESTRUCTURA CON EL FIN DE GARANTIZAR CUMPLIMIENTO DE LAS METAS DE GESTION Y LOS OBJETIVOS Y ESTRATEGIAS CONTENIDAS EN EL PLAN DE DESARROLLO LOCAL</t>
  </si>
  <si>
    <t>16-12-5421844</t>
  </si>
  <si>
    <t>PRESTAR SERVICIOS PROFESIONALES AL FONDO DE DESARROLLO LOCAL DE SUBA EN LA COORDINACION DE TODAS LAS ACTIVIDADES NECESARIAS PARA EL DESARROLLO DE LOS ENCUENTROS CIUDADANOS QUE TIENEN COMO FINALIDAD LA CONSTRUCCION DEL PLAN DE DESARROLLO LOCAL DE SUBA 2017-2020</t>
  </si>
  <si>
    <t>MADGA LETICIA TRIANA RADA</t>
  </si>
  <si>
    <t>16-12-5421845</t>
  </si>
  <si>
    <t>PRESTAR SERVICIOS PROFESIONALES ESPECIALIZADOS EN EL DESPACHO DE LA ALCALDIA LOCAL DE SUBA EN LOS TEMAS RELACIONADOS CON EL AREA DE SISTEMAS PARA LA ADMINISTRACION DE LA RED LOCAL DE VOZ Y DATOS GESTION DE TICS Y GOBIERNO EN LINEA Y DEMAS TEMAS RELACIONADOS CON EL RECURSO TECNOLOGICO DE LA ALCALDIA LOCAL</t>
  </si>
  <si>
    <t>JOSE LUIS ROJAS BRICEÑO</t>
  </si>
  <si>
    <t>16-12-5421846</t>
  </si>
  <si>
    <t>JUAN CARLOS BETANCOURT CARVAJAL</t>
  </si>
  <si>
    <t>16-12-5421847</t>
  </si>
  <si>
    <t>WILLIAM IVAN MEJIA TORRES</t>
  </si>
  <si>
    <t>16-12-5421848</t>
  </si>
  <si>
    <t>ANA MARIA BASTIDAS LEON</t>
  </si>
  <si>
    <t>16-12-5423845</t>
  </si>
  <si>
    <t>PRESTAR LOS SERVICIOS PROFESIONALES COMO ABOGADO EN LA COORDINACION NORMATIVA Y JURIDICA DE LA ALCALDIA LOCAL DE SUBA PARA ADELANTAR EL TRAMITE REVISION Y GESTION DE LOS PROCESOS Y PROCEDIMIENTOS LEGALES Y JURIDICOS QUE SURJAN EN CUMPLIMIENTO DE SU MISIONALIDAD</t>
  </si>
  <si>
    <t>HUMBERTO HURTADO DIAZ</t>
  </si>
  <si>
    <t>16-12-5423846</t>
  </si>
  <si>
    <t>PRESTAR SERVICIOS PROFESIONALES PARA APOYAR AL DESPACHO Y DE LA ALCALDIA LOCAL DE SUBA EN LO REFERENTE A LAS ACTUACIONES ARMONICAS Y EFECTIVAS ANTE LAS CORPORACIONES PUBLICAS LOCALES DISTRITALES DEPARTAMENTALES Y NACIONALES LA GESTION EN LA IMPLEMENTACION DE POLITICAS PUBLICAS Y LAS RELACIONES INTERINSTITUCIONALES ANTE LAS AUTORIDADES ADMINISTRATIVAS DE LOS DISTINTOS NIVELES TERRITORIALES EN ESPECIAL EN TEMAS DE SEGURIDAD</t>
  </si>
  <si>
    <t>JAIME ANDRES CHAVES SANCHEZ</t>
  </si>
  <si>
    <t>16-12-5423847</t>
  </si>
  <si>
    <t>SALLY JACQUELINE BONILLA MURGAS</t>
  </si>
  <si>
    <t>16-12-5423848</t>
  </si>
  <si>
    <t>WILSON ALEXANDER RINCON NIVIA</t>
  </si>
  <si>
    <t>16-12-5423849</t>
  </si>
  <si>
    <t>PRESTAR LOS SERVICIOS PROFESIONALES PARA ASESORAR A LA ALCALDIA LOCAL DE SUBA EN EL MANEJO Y ORIENTACION ESTRATEGICA DE LAS COMUNICACIONES INTERNAS Y EXTERNAS A FIN DE FORTALECER LA PROMOCION Y DIVULGACION DE LAS POLITICAS PLANES PROGRAMAS Y PROYECTOS QUE LIDERA LA ALCALDIA LOCAL DE SUBA</t>
  </si>
  <si>
    <t>16-12-5424589</t>
  </si>
  <si>
    <t>LUIS ALBERTO ZAMBRANO CASTELLANOS</t>
  </si>
  <si>
    <t>16-12-5423850</t>
  </si>
  <si>
    <t>PRESTAR LOS SERVICIOS PROFESIONALES AL GRUPO DE GESTION ADMINISTRATIVA Y FINANCIERA EN TEMAS SOCIALES EN MATERIA DE INFRAESTRUCTURA PARA LOGRAR EL CUMPLIMIENTO DE LAS METAS DEL PLAN DE DESARROLLO LOCAL DE LA VIGENCIA</t>
  </si>
  <si>
    <t>PAOLA IGNACIA VARGAS ALVAREZ</t>
  </si>
  <si>
    <t>16-12-5423851</t>
  </si>
  <si>
    <t>JUAN CAMILO HERNANDEZ TIBAQUIRA CEDIDO POR LUIS ENRIQUE GUTIERREZ HERRERA</t>
  </si>
  <si>
    <t>16-1-159306</t>
  </si>
  <si>
    <t>LICITACION PUBLICA</t>
  </si>
  <si>
    <t>PRESTAR LOS SERVICIOS ESPECIALIZADOS DE VIGILANCIA Y SEGURIDAD PRIVADA PARA LA ALCALDÍA LOCAL DE SUBA, DE MODO QUE SE LOGRE LA PROTECCIÓN Y CUSTODIA DE LAS PERSONAS Y LOS BIENES MUEBLES E INMUEBLES SOBRE LOS QUE LEGALMENTE ES O LLEGUE A SER RESPONSABLE, CON LOS RECURSOS TÉCNICOS, TECNOLÓGICOS Y EL PERSONAL IDÓNEO</t>
  </si>
  <si>
    <t>3-1-2-02-05-01-0000-00</t>
  </si>
  <si>
    <t>UNION TEMPORAL CZ-001</t>
  </si>
  <si>
    <t>16-12-5423852</t>
  </si>
  <si>
    <t>MANUELA PATRICIA TAMAYO SOLORZANO</t>
  </si>
  <si>
    <t>SELECCION ABREVIADA</t>
  </si>
  <si>
    <t>CONTRATAR LA PRESTACION DEL SERVICIO INTEGRAL DE ASEO CAFETERIA Y SERVICIOS GENERALES QUE INCLUYA PERSONAL MAQUINARIA ELEMENTOS E INSUMOS PARA LA ALCALDIA LOCAL DE SUBA EN LAS SEDES CASA ALCALDIA LOCAL DE SUBA CASA DE LA PARTICIPACION CASA DE LAS VILLAS Y CASA DEL DEPORTE</t>
  </si>
  <si>
    <t>COMPAÑIA DE SERVICIOS Y ADMINISTRACION S.A. SERDAN</t>
  </si>
  <si>
    <t>16-12-5476926</t>
  </si>
  <si>
    <t>EDWIN ABRIL MARQUEZ</t>
  </si>
  <si>
    <t>16-12-5481059</t>
  </si>
  <si>
    <t>LYDA ENITH SOLANO GUTIERREZ</t>
  </si>
  <si>
    <t>16-12-5483804</t>
  </si>
  <si>
    <t>PRESTAR SERVICIOS AL GRUPO DE GESTION ADMINISTRATIVA Y FINANACIERA PARA LA ADMINISTRACION DEL PUNTO VIVE DIGITAL PLUS DE LA LOCALIDAD DE SUBA Y BRINDAR APOYO AL AREA DE PRENSA EN LOS TEMAS RELACIONADOS CON T.I.</t>
  </si>
  <si>
    <t>ANA KARINA VARGAS ALVAREZ</t>
  </si>
  <si>
    <t>16-12-5484090</t>
  </si>
  <si>
    <t>PRESTAR LOS SERVICIOS PROFESIONALES ESPECIALIZADOS PARA LA OFICINA DE PLANEACION DEL FONDO DE DESARROLLO LOCAL DE SUBA EN MATERIA DE INFRAESTRUCTURA PARA EL APOYO TECNICO DE LOS PROCESOS QUE ALLI SE REQUIERAN PARA EL CUMPLIMIENTO DE LAS METAS ESTABLECIDAS EN EL PLAN DE DESARROLLO</t>
  </si>
  <si>
    <t>EXMELIN HAMID LEMUS FRANCO</t>
  </si>
  <si>
    <t>16-12-5499393</t>
  </si>
  <si>
    <t>PRESTAR LOS SERVICIOS PROFESIONALES ESPECIALIZADOS PARA APOYAR LA GESTION CONTRACTUAL A CARGO DE LA OFICINA DE CONTRATACION DEL FONDO DE DESARROLLO LOCAL DE LA ALCALDIA LOCAL DE SUBA</t>
  </si>
  <si>
    <t>CLARA MILENA BAHAMON OSPINA</t>
  </si>
  <si>
    <t>16-12-5499576</t>
  </si>
  <si>
    <t>PRESTAR SERVICIOS PROFESIONALES PARA LA OPERACION PRESTACION Y SEGUIMIENTO Y CUMPLIMIENTO DE LOS PROCEDIMIENTOS ADMINISTRATIVOS OPERATIVOS Y PROGRAMATICOS DE LOS SERVICIOS SOCIALES DEL PROYECTO DE SUBSIDIO/ APOYO ECONOMICO TIPO C QUE CONTRIBUYAN A LA GARANTIA DE LOS DERECHO DE LA POBLACION MAYOR EN EL MARCO DE LA POLITICA PUBLICA SOCIAL PARA EL ENVEJECIMIENTO Y LA VEJEZ EN EL DISTRITO CAPITAL A CARGO DE LA ALCALDIA LOCAL DE SUBA</t>
  </si>
  <si>
    <t>3-3-1-14-01-05-1036-00</t>
  </si>
  <si>
    <t>SANDRA VIVIANA RAMIREZ CARRILLO</t>
  </si>
  <si>
    <t>16-12-5499577</t>
  </si>
  <si>
    <t>MARIA CRISTINA PINZON GONZALEZ</t>
  </si>
  <si>
    <t>ANULADO</t>
  </si>
  <si>
    <t>16-12-5499580</t>
  </si>
  <si>
    <t>ISABEL CRISTINA PORRAS OROZCO</t>
  </si>
  <si>
    <t>16-12-5499582</t>
  </si>
  <si>
    <t>DAVID ALBERTO SANABRIA ORTIZ</t>
  </si>
  <si>
    <t>16-12-5499585</t>
  </si>
  <si>
    <t>PRESTAR LOS SERVICIOS PROFESIONALES PARA LA OPERACION PRESTACION Y SEGUIMIENTO Y CUMPLIMIENTO DE LOS PROCEDIMIENTOS ADMINISTRATIVOS OPERATIVOS Y PROGRAMATICOS DE LOS SERVICIOS SOCIALES DEL PROYECTO DE SUBSIDIO/APOYO ECONOMICO TIPO C QUE CONTRIBUYAN A LA GARAMCTIA DE LOS DERECHOS DE LA POBLACION MAYOR EN EL MARCO DE LA POLITICA PUBLICA SOCIAL PARA EL ENVEJECIMIENTO Y LA VEJEZ EN EL DISTRITO CAPITAL A CARGO DE LA ALCALDIA LOCAL DE SUBA</t>
  </si>
  <si>
    <t>JULIETH MARCELA OLEA SALAMANCA CEDIDO POR YISEDTH ANYULY MONTOYA JIMENEZ</t>
  </si>
  <si>
    <t>16-12-5499587</t>
  </si>
  <si>
    <t>PRESTAR LOS SERVICIOS PROFESIONALES PARA LA IMPLEMENTACION DE LOS PROCEDIMIENTOS REQUERIDOS PARA EL OPORTUNO Y ADECUADO REGISTRO CRUCE Y REPORTE DE LOS DATOS EN EL SISTEMA DE INFORMACION SIRBE DE LAS PERSONAS MAYORES QUE SOLICITAN Y SON USUARIAS DE LOS SERVICIOS SOCIALES DEL PROYECTO DE SUBSIDIO TIPO C DANDO APLICACION A LOS PROCEDIMIENTOS DE PRESTACION DEL SERVICIO SOCIAL IDENTIFICACION INGRESO ACTIVACION Y EGRESO</t>
  </si>
  <si>
    <t>ELIANA MARCELA PINZON FORERO</t>
  </si>
  <si>
    <t>16-12-5499589</t>
  </si>
  <si>
    <t>SILVIA JOHANA ARTUNDUAGA PINEDA</t>
  </si>
  <si>
    <t>16-12-5499591</t>
  </si>
  <si>
    <t>ARNOLD YESID BLANDON PALACIOS</t>
  </si>
  <si>
    <t>16-12-5499606</t>
  </si>
  <si>
    <t>LINA MARIA PALACIO JEREZ</t>
  </si>
  <si>
    <t>16-12-5548674</t>
  </si>
  <si>
    <t>ARRENDAMIENTO DEL BIEN INMUEBLE UBICADO EN LA CIUDAD DE BOGOTA D.C. UBICADO EN LA CARRERA 59 # 131 A-15 BARRIO CIUDAD JARDIN NORTE, CON UN AREA DE CIENTO VEINTIUN METROS CUADRADOS CON OCHENTA DECIMETROS CUADRADOS (121.80 M2), CONFORME A LO DESCRITO EN LA ESCRITURA PUBLICA No 1923 DEL 18 DE ABRIL DE 2011, OTORGADA EN LA NOTARIA TREINTA Y DOS (32) DEL CIRCULO DE BOGOTA, CON MATRICULA INMOBILIARIA No 50N-46869. REGISTRO CATASTRAL No SB 131 A 54 A 8, ALINDERADO ASI: POR EL NORTE EN DIECISIETE METROS CINCUENTA CENTIMETROS (17.50 MTS), CON EL LOTE NUMERO TRECE DE LA MISMA MANZANA Y URBANIZACION, HOY CASA DE DOS PLANTAS NUMERO CIENTO TREINTA Y UNO A- VEINTITRES (131 A -23) DE LA CARRERA CINCUENTA Y CUATRO A (54A). POR EL SUR, EN DIECISIETE METROS CINCUENTA CENTIMETROS (17.50 MTS), CON EL LOTE NUMERO OCHENTA Y CINCO 85 DE LA MISMA MANZANA Y URBANIZACION, HOY CASA DE UNA (1) PLANTA NUMERO CIENTO TREINTA Y UNO A-TRECE (131 A-13) DE LA CARRERA CINCUENTA Y UNO A (51A). POR EL ORIENTE, EN SEIS METROS NOVENTA Y SEIS CENTIMETROS (6.96 MTS) , CON LA AVENIDA CORDOBA, HOY CARRERA CINCUENTA Y CUATRO A (54A) DE LA NOMENCLATURA OFICIAL. POR EL OCCIDENTE, EN SEIS METROS NOVENTA Y SEIS CENTIMETROS (6.96 MTS), CON EL LOTE NUMERO DIEZ (10) DE LA MISMA MANZANA Y URBANIZACION HOY CONSTRUIDO. A ESTE INMUEBLE LE CORRESPONDE EN FORMA INDIVIDUALIZADA EL FOLIO DE MATRICULA INMOBILIARIA No. 50N-46869 DE LA OFICINA DE INSTRUMENTOS PUBLICOS DE BOGOTA D.C. ZONA NORTE Y LA CEDULA CATASTRAL No. SB 131 A 54 A 8. A PESAR DE LA DESCRIPCION DE LA CABIDA Y LOS LINDEROS EL INMUEBLE OBJETO DEL PRESENTE CONTRATO SE ARRIENDA CUERPO CIERTO PARA DESTINAR SUS INSTALACIONES COMO CASA DE JUSTICIA SATELITE DE LA LOCALIDAD 11</t>
  </si>
  <si>
    <t>3-3-1-14-01-04-1035-00</t>
  </si>
  <si>
    <t>REYES JAVIER CORREA CORREA</t>
  </si>
  <si>
    <t>16-12-5548675</t>
  </si>
  <si>
    <t>PRESTAR SERVICIOS PROFESIONALES EN LA COORDINACION ADMINISTRATIVA Y FINANCIERA PARA EL DESARROLLO DE LAS ACTIVIDADES RELACIONADAS CON LA EQUIDAD DE GENERO DE MINORIAS ETNICAS Y DE POBLACION LGTBI EN CONCORDANCIA CON LAS METAS DEL PLAN DE DESARROLLO</t>
  </si>
  <si>
    <t>3-3-1-14-03-24-1047-00</t>
  </si>
  <si>
    <t>CRISTINA IPUS CORREA</t>
  </si>
  <si>
    <t>16-12-5548676</t>
  </si>
  <si>
    <t>PRESTAR SERVICIOS DE APOYO A LA OFICINA ASESORA JURIDICA DE LA COORDINACION NORMATIVA Y JURIDICA DE LA ALCALDIA LOCAL DE SUBA</t>
  </si>
  <si>
    <t>MAURICIO NICOLAS RICAURTE BENITEZ</t>
  </si>
  <si>
    <t>16-13-5474338</t>
  </si>
  <si>
    <t>CONTRATAR A PRECIOS UNITARIOS Y A MONTO AGOTABLE EL SUMINISTRO DE MATERIALES DE FERRETERIA ELECTRICOS Y CERRAJERIA NECESARIOS PARA REALIZAR ACTIVIDADES DE SERVICIOS GENERALES Y/O REPARACIONES LOCATIVAS MENORES EN CADA UNA DE LAS SEDES DE LA ALCALDIA LOCAL DE SUBA</t>
  </si>
  <si>
    <t>COLTECH S.A.S</t>
  </si>
  <si>
    <t>16-12-5598033</t>
  </si>
  <si>
    <t>PRESTAR LOS SERVICIOS PROFESIONALES AL FONDO DE DESARROLLO LOCAL DE SUBA EN LA CONSOLIDACION Y SEGUIMIENTO DEL PLAN DE DESARROLLO LOCAL ASI COMO DEL PLAN OPERATIVO ANUAL DE INVERSIONES 2016</t>
  </si>
  <si>
    <t>ERIKA BEATRIZ CUBILLOS QUINTERO</t>
  </si>
  <si>
    <t>16-12-5967761</t>
  </si>
  <si>
    <t>YENNY ALEXANDRA NORIEGA GOMEZ</t>
  </si>
  <si>
    <t>16-12-5966806</t>
  </si>
  <si>
    <t>NERLYN PEREA FLOREZ</t>
  </si>
  <si>
    <t>16-12-5967259</t>
  </si>
  <si>
    <t>JUAN PABLO ORTIZ MONTERO</t>
  </si>
  <si>
    <t>16-12-5684752</t>
  </si>
  <si>
    <t>PRESTAR LOS SERVICIOS DE APOYO TECNICO A LA ALCALDIA LOCAL DE SUBA RELACIONADOS CON EL AREA DE SISTEMAS Y TIC´S</t>
  </si>
  <si>
    <t>MARTHA PATRICIA MATEUS GONZALEZ</t>
  </si>
  <si>
    <t>17-12-5993084</t>
  </si>
  <si>
    <t>MONICA DEL PILAR GONZALEZ ARCHILA</t>
  </si>
  <si>
    <t>17-12-6026146</t>
  </si>
  <si>
    <t>PRESTAR SERVICIOS PROFESIONALES ESPECIALIZADOS EN LA OFICINA DE PLANEACION PARA LA FORMULACION DE LOS PROYECTOS DE INVERSION DE LA VIGENCIA Y LOGRAR EL CUMPLIMIENTO DE LAS METAS DEL PLAN DE DESARROLLO LOCAL</t>
  </si>
  <si>
    <t>JOSE GABRIEL ZAIDIZA TELLO</t>
  </si>
  <si>
    <t>17-12-6015761</t>
  </si>
  <si>
    <t>ADELANTAR ACCIONES DE PROMOCION Y ACCESO A LA JUSTICIA BAJO EL PLAN DE ACCION DE LA CASA DE JUSTICIA PRINCIPAL PROMOVIENDO LA ARTICULACION DE LAS INSTITUCIONES QUE HACEN PARTE DEL MODELO LOCAL DE JUSTICIA EN TERMINOS DE EFICACIA Y EFICIENCIA DE LOS DERECHOS HUMANOS LA GESTION INTEGRAL DE LOS CONFLICTOS Y LOS SISTEMAS LOCALES DE JUSTICIA</t>
  </si>
  <si>
    <t>BELISARIO GUERRA MORENO</t>
  </si>
  <si>
    <t>17-12-6026416</t>
  </si>
  <si>
    <t>PRESTAR SERVICIOS PROFESIONALES EN EL AREA DE GESTION AMBIENTAL PARA LOGRAR EL CUMPLIMIENTO DE LAS METAS DEL PLAN DE DESARROLLO LOCAL DE LA VIGENCIA Y ATENDER LAS COMPETENCIAS AMBIENTAL PROPIAS DE LA ADMINISTRACION LOCAL</t>
  </si>
  <si>
    <t>3-3-1-14-02-17-1042-00</t>
  </si>
  <si>
    <t>SANDRA PATRICIA GARAVITO MEDINA</t>
  </si>
  <si>
    <t>16-12-5967667</t>
  </si>
  <si>
    <t>MARLON HUMBERTO FLOREZ CANOSA</t>
  </si>
  <si>
    <t>16-12-5967720</t>
  </si>
  <si>
    <t>PRESTAR SERVICIOS DE APOYO AL GRUPO DE GESTION ADMINISTRATIVA Y FINANCIERA EN LA OFICINA DE PLANEACION PARA DESARROLLAR LAS ACTIVIDADES REQUERIDAS QUE PERMITAN EL LOGRO DE LAS METAS ESTABLECIDAS EN EL PLAN DE DESARROLLO LOCAL</t>
  </si>
  <si>
    <t>JENNIFER PUENTES SIERRA</t>
  </si>
  <si>
    <t>16-12-5967433</t>
  </si>
  <si>
    <t>ADELANTAR ACCIONES PARA SENSIBILIZAR PREVENIR PROMOVER Y FORTALECER EN LAS DIFERENTES COMUNIDADES EL POSICIONAMIENTO DE LA CULTURA Y LA CONVIVENCIA PACIFICA LA SOLUCION NEGOCIADA DE CONFLICTOS LA DIFUSION Y ACOMPAÑAMIENTO DE LOS SISTEMAS LOCALES DE JUSTICIA LA PAZ Y LA RECONCILIACION A PARTIR DE LA PROMOCION DE LOS DERECHOS HUMANOS Y EL ACCESO A LA JUSTICIA</t>
  </si>
  <si>
    <t>DURLEY ORIANA PINEDA PEREZ</t>
  </si>
  <si>
    <t>16-12-5947703</t>
  </si>
  <si>
    <t>RECEPCIONAR DERIVAR Y ORIENTAR LOS ASUNTOS A LOS CASOS EXPUESTOS POR LOS USUARIOS DE LOS DIFERENTES SERVICIOS OFERTADOS EN LA CASA DE JUSTICIA GENERANDO EL FORTALECIMIENTO Y ARTICULACION  INSTITUCIONAL ASI COMO LA SENSIBILIZACION Y EL RECONOCIMIENTO DE LOS DERECHOS DE LA CIUDADANIA LA PROTECCIÓN INTEGRAL A PARTIR DEL DIÁLOGO Y LA GESTIÓN COLABORATIVA DE LOS ASUNTOS QUE CONOZCA PROCURANDO SIEMPRE EL RECONOCIMIENTO DE LOS DERECHOS FUNDAMENTALES EL ACCESO A LA JUSTICIA LA CULTURA Y LA CONVIVENCIA PACIFICA EN EL MARCO DE UN MODELO DE EXCELENCIA EN LA ATENCION A LA CIUDADANIA</t>
  </si>
  <si>
    <t>SERGIO DAVID VICTORIA MORENO</t>
  </si>
  <si>
    <t>16-12-5964329</t>
  </si>
  <si>
    <t>JAKELINE BERMEO OSORIO</t>
  </si>
  <si>
    <t>16-12-5967546</t>
  </si>
  <si>
    <t>ORIENTAR Y PROMOVER ACCIONES JURIDICAS A LOS USUARIOS DE LOS DIFERENTES SERVICIOS OFERTADOS EN LA CASA DE JUSTICIA ASI COMO REALIZAR ACCIONES PARA SENSIBILIZAR PREVENIR PROMOVER Y FORTALECER EN LAS DIFERENTES COMUNIDADES EL POSICIONAMIENTO DE LOS DERECHOS FUNDAMENTALES LA CULTURA Y LA CONVIVENCIA PACIFICA LA SOLUCION NEGOCIADA DE CONFLICTOS LA DIFUSION Y EL ACOMPAÑAMIENTO DE LOS SISTEMAS LOCALES DE JUSTICIA LA PAZ Y LA RECONCILIACION A PARTIR DE LA PROMOCION DE LOS DERECHOS HUMANOS Y EL ACCESO A LA JUSTICIA</t>
  </si>
  <si>
    <t>MAGDALENA BAUTISTA DURAN</t>
  </si>
  <si>
    <t>17-12-6001010</t>
  </si>
  <si>
    <t>MIGUEL GIOVANNI REYES MANRIQUE</t>
  </si>
  <si>
    <t>16-12-5655414</t>
  </si>
  <si>
    <t>MARTHA LUCIA CAYCEDO DIAZ</t>
  </si>
  <si>
    <t>16-12-5947442</t>
  </si>
  <si>
    <t>PRESTAR SERVICIOS PROFESIONALES AL GRUPO DE GESTION ADMINISTRATIVA Y FINANCIERA EN LA OFICINA DE PLANEACION PARA LOGRAR EL CUMPLIMIENTO DE LAS METAS DEL PLAN DE DESARROLLO LOCAL DE LA VIGENCIA</t>
  </si>
  <si>
    <t>LID MARIBEL GONZALEZ DIAZ</t>
  </si>
  <si>
    <t>16-12-5690955</t>
  </si>
  <si>
    <t>JAIME ANDRES ENRIQUEZ ESPINEL</t>
  </si>
  <si>
    <t>16-12-5947275</t>
  </si>
  <si>
    <t>PRESTAR SERVICIOS TECNICOS EN EL AREA DE GESTION AMBIENTAL PARA LOGRAR EL CUMPLIMIENTO DE LAS METAS DEL PLAN DE DESARROLLO LOCAL DE LA VIGENCIA Y ATENDER LAS COMPETENCIAS AMBIENTAL PROPIAS DE LA ADMINISTRACION LOCAL</t>
  </si>
  <si>
    <t>DIANA ZORAIDA ROMERO SALINAS</t>
  </si>
  <si>
    <t>16-12-5965618</t>
  </si>
  <si>
    <t>PRESTAR LOS SERVICIOS DE APOYO AL GRUPO DE GESTION ADMINISTRATIVA Y FINANCIERA EN EL CENTRO DE DOCUMENTACION E INFORMACION CDI DE LA ALCALDIA LOCAL DE SUBA</t>
  </si>
  <si>
    <t>JAVIER IGNACIO RODRIGUEZ PARRA</t>
  </si>
  <si>
    <t>16-12-5691101</t>
  </si>
  <si>
    <t>PRESTAR SERVICIOS DE APOYO EN EL AREA DE GESTION AMBIENTAL PARA LOGRAR EL CUMPLIMIENTO DE LAS METAS DEL PLAN DE DESARROLLO LOCAL DE LA VIGENCIA Y ATENDER LAS  COMPETENCIAS AMBIENTALES PROPIAS DE LA ADMINISTRACION LOCAL</t>
  </si>
  <si>
    <t>DIANA MARCELA PEDRAZA NOVA</t>
  </si>
  <si>
    <t>16-12-5965322</t>
  </si>
  <si>
    <t>PRESTAR SERVICIOS DE APOYO AL DESPACHO EN MATERIA DE COMUNICACIONES PARA TOMAR EL REGISTRO FOTOGRAFICO DE LOS DIFERENTES EVENTOS Y ACTIVIDADES ADELANTADOS POR LA ALCALDIA LOCAL DE SUBA Y DESARROLLAR TODAS LAS DEMAS ACTIVIDADES RELACIONADAS CON SU LABOR QUE LE SEAN ENCOMENDADAS</t>
  </si>
  <si>
    <t>EDISON MIGUEL QUINTERO VASQUEZ</t>
  </si>
  <si>
    <t>16-12-5691309</t>
  </si>
  <si>
    <t>LUZ NELLYS SANTANA</t>
  </si>
  <si>
    <t>16-12-5691240</t>
  </si>
  <si>
    <t>PRESTAR LOS SERVICIOS PROFESIONALES AL GRUPO DE GESTION JURIDICO DE LA LOCALIDAD DE SUBA EN LA ASESORIA DE OBRAS PARA VIGILAR EL CUMPLIMIENTO DE LAS NORMAS VIGENTES SOBRE DESARROLLO URBANO USO DEL SUELO Y REFORMA URBANA</t>
  </si>
  <si>
    <t>ANA MARIA CORTES CABRERA</t>
  </si>
  <si>
    <t>SUSPENDIDO</t>
  </si>
  <si>
    <t>16-12-5964842</t>
  </si>
  <si>
    <t>PRESTAR LOS SERVICIOS DE APOYO PARA EL MANEJO DE LA PLATAFORMA JOMMLA PROGRAMAS DE AUTOEDICION NECESARIOS PARA EL TRATAMIENTO DE IMAGENES Y MATERIAL  MULTIMEDIA QUE SE DISPONGA A SER COLGADO EN EL SITIO WEB DE LA ALCALDIA LOCAL DE SUBA Y DESARROLLAR TODAS LAS DEMAS ACTIVIDADES RELACIONADAS CON SU LABOR QUE LE SEAN ENCOMENDADAS</t>
  </si>
  <si>
    <t>ERIKA RESTREPO GIRALDO</t>
  </si>
  <si>
    <t>16-12-5790742</t>
  </si>
  <si>
    <t>MARGY ALEXANDRA LAGUNA BERMUDEZ</t>
  </si>
  <si>
    <t>16-12-5791287</t>
  </si>
  <si>
    <t>PRESTAR SERVICIOS PROFESIONALES EN MATERIA SOCIAL PARA IMPULSAR LOS PROCESOS DE PARTICIPACION CIUDADANA Y FOMENTAR LAS ACTIVIDADES INSTITUCIONALES PARA EL CUMPLIMIENTO DE LAS METAS DE PLAN DE DESARROLLO LOCAL</t>
  </si>
  <si>
    <t>LINA ALEXANDRA GUERRERO ZARZO</t>
  </si>
  <si>
    <t>16-12-5792764</t>
  </si>
  <si>
    <t>PRESTAR EL SERVICIO DE APOYO TECNICO AL GRUPO DE GESTION ADMINISTRATIVA Y FINANCIERA EN LOS PROCESOS TRABAJO CON POBLACIONES PARA LA PROMOCION DE LA PARTICIPACION CIUDADANA</t>
  </si>
  <si>
    <t>ARNALDO HOYOS TRIBIÑO</t>
  </si>
  <si>
    <t>16-12-5965662</t>
  </si>
  <si>
    <t>PRESTAR SERVICIOS PROFESIONALES AL GRUPO DE GESTION ADMINISTRATIVA Y FINANCIERA EN TEMAS SOCIALES EN MATERIA DE INFRAESTRUCTURA PARA LOGRAR EL CUMPLIMIENTO DE LAS METAS DEL PLAN DE DESARROLLO LOCAL DE LA VIGENCIA</t>
  </si>
  <si>
    <t>LUZ ANGELA JARAMILLO FRANCO</t>
  </si>
  <si>
    <t>16-12-5792982</t>
  </si>
  <si>
    <t>PRESTAR SERVICIOS AL GRUPO DE GESTION ADMINISTRATIVA Y FINANCIERA EN EL FONDO DE DESARROLLO LOCAL DE SUBA COMO APOYO EN LAS OFICINAS DE CONTABILIDAD Y PRESUPUESTO</t>
  </si>
  <si>
    <t>JUAN CARLOS MENDOZA ACERO</t>
  </si>
  <si>
    <t>16-12-5793248</t>
  </si>
  <si>
    <t>CRISTIAN LEONARDO GOMEZ LOTERO</t>
  </si>
  <si>
    <t>16-12-5711006</t>
  </si>
  <si>
    <t>PRESTAR LOS SERVICIOS DE APOYO ASISTENCIAL EN LAS ACTIVIDADES ADMINISTRATIVAS AL GRUPO DE GESTION ADMINISTRATIVA Y FINANCIERA PARA EL LOGRO DE LAS METAS DE GESTION DE LA VIGENCIA</t>
  </si>
  <si>
    <t>BLANCA PILAR SUAREZ</t>
  </si>
  <si>
    <t>16-13-5626302</t>
  </si>
  <si>
    <t>CONTRATAR LA COMPRAVENTA DE ELEMENTOS DE APOYO QUE PERMITAN EL DESARROLLO DE LA CAMPAÑA “NI UNA MAS” EN EL MARCO DE LA LUCHA CONTRA LA VIOLENCIA DE GENERO EN LA LOCALIDAD DE SUBA</t>
  </si>
  <si>
    <t>CASSA CREATIVA</t>
  </si>
  <si>
    <t>16-11-5474330</t>
  </si>
  <si>
    <t>CONTRATAR A PRECIOS UNITARIOS EL MANTENIMIENTO PREVENTIVO CORRECTIVO O REPARACION CON SUMINISTRO DE INSUMOS Y REPUESTOS ORIGINALES Y NUEVOS ASI COMO MANO DE OBRA Y LLANTAS PARA TODOS LOS VEHICULOS LIVIANOS VOLQUETAS EQUIPOS DE INTERVENCION VIAL Y ATENCION DE EMERGENCIAS QUE INTEGRAN EL PARQUE AUTOMOTOR DE PROPIEDAD DEL FONDO DE DESARROLLO LOCAL DE SUBA QUE LO REQUIERAN O DE AQUELLOS QUE A FUTURO Y A CUALQUIER TITULO LLEGARE A ADQUIRIR</t>
  </si>
  <si>
    <t>TOYOCARS INGENIERIA AUTOMOTRIZ LIMITADA</t>
  </si>
  <si>
    <t>17-12-6009875</t>
  </si>
  <si>
    <t>CRISTHIAM MAURICIO LOSADA MONCADA</t>
  </si>
  <si>
    <t>16-12-5964680</t>
  </si>
  <si>
    <t>JANNETH ROZO MONTILLA</t>
  </si>
  <si>
    <t>16-12-5802062</t>
  </si>
  <si>
    <t>PRESTAR LOS SERVICIOS PROFESIONALES ESPECIALIZADOS COMO ABOGADO EN LA COORDINACION NORMATIVA Y JURIDICA DE LA ALCALDIA LOCAL DE SUBA PARA ADELANTAR EL TRAMITE REVISION Y GESTION DE TODOS LOS PROCESOS Y PROCEDIMIENTOS LEGALES Y JURIDICOS QUE SURJAN EN CUMPLIMIENTO DE SU MISIONALIDAD</t>
  </si>
  <si>
    <t>PAUL ANDRES SAYAGO PORRAS</t>
  </si>
  <si>
    <t>16-12-5961883</t>
  </si>
  <si>
    <t>CINDY MARCELA CORTES GONZALEZ</t>
  </si>
  <si>
    <t>16-12-5833316</t>
  </si>
  <si>
    <t>CINDY MERCEDES GOMEZ GUERRERO</t>
  </si>
  <si>
    <t>16-12-5821550</t>
  </si>
  <si>
    <t>PRESTAR LOS SERVICIOS PROFESIONALES ESPECIALIZADOS PARA LA OFICINA PLANEACION EN MATERIA DE INFRAESTRUCTURA DEL FONDO DE DESARROLLO LOCAL DE SUBA PARA DIRIGIR TECNICAMENTE LOS PROCESOS QUE DE ALLI SE REQUIERAN PARA EL CUMPLIMIENTO DE LAS METAS DEL PROYECTO DEL PLAN DE DESARROLLO</t>
  </si>
  <si>
    <t>NANCY MIREYA MORA SANCHEZ</t>
  </si>
  <si>
    <t>16-12-5783878</t>
  </si>
  <si>
    <t>EDWIN DARIO SANCHEZ GONZALEZ</t>
  </si>
  <si>
    <t>16-12-5784614</t>
  </si>
  <si>
    <t>PRESTAR LOS SERVICIOS PROFESIONALES COMO ABOGADO (A) EN LA COORDINACION DE NORMATIVA Y JURIDICA DE LA ALCALDIA LOCAL DE SUBA PARA COORDINAR EL TRAMITE REVISION GESTION Y CONSOLIDACION DE LA INFORMACION CORRESPONDIENTE A LAS ACTUACIONES ADMINISTRATIVAS EN LAS CUALES SE HAYA IMPUESTO MULTA</t>
  </si>
  <si>
    <t>DIANA MILENA USECHE VALERO</t>
  </si>
  <si>
    <t>16-12-5793536</t>
  </si>
  <si>
    <t>PRESTAR SERVICIOS PROFESIONALES PARA LA OPERACION PRESTACION Y SEGUIMIENTO Y CUMPLIMIENTO DE LOS PROCEDIMIENTOS ADMINISTRATIVOS OPERATIVOS Y PROGRAMATICOS DE LOS SERVICIOS SOCIALES DEL PROYECTO DE SUBSIDIO/APOYO ECONOMICO TIPO C QUE CONTRIBUYAN A LA GARANTIA DE LOS DERECHOS DE LA POBLACION MAYOR EN EL MARCO DE LA POLITICA PUBLICA SOCIAL PARA EL ENVEJECIMIENTO Y LA VEJEZ EN EL DISTRITO CAPITAL A CARGO DE LA ALCALDÍA LOCAL DE SUBA</t>
  </si>
  <si>
    <t>LUZ ADRIANA VARGAS RENDON</t>
  </si>
  <si>
    <t>16-12-5962278</t>
  </si>
  <si>
    <t>LINDSAY MIREYA BETANCUR MAYORGA</t>
  </si>
  <si>
    <t>16-12-5801094</t>
  </si>
  <si>
    <t>WENDY PATRICIA RAMIREZ VILLAMIL</t>
  </si>
  <si>
    <t>17-12-5992150</t>
  </si>
  <si>
    <t>PRESTAR SERVICIOS COMO OPERADOR DE MAQUINARIA PESADA DEL FONDO DE DESARROLLO LOCAL DE SUBA ESPECIFICAMENTE TRANSPORTE DE MATERIALES MANEJO DE VOLQUETA</t>
  </si>
  <si>
    <t>HECTOR BRAYAN ABRIL MARQUEZ</t>
  </si>
  <si>
    <t>16-12-5824084</t>
  </si>
  <si>
    <t>PRESTAR LOS SERVICIOS DE APOYO PARA REALIZAR EL LEVANTAMIENTO Y VERIFICACION DEL INVENTARIO DE LOS BIENES MUEBLES PROPIEDAD DE LA ALCALDIA LOCAL DE SUBA</t>
  </si>
  <si>
    <t>RUBEN DARIO GUERRERO SALAZAR</t>
  </si>
  <si>
    <t>16-12-5828961</t>
  </si>
  <si>
    <t>DIANA CAROLINA ARISTIZABAL TEJEIRO</t>
  </si>
  <si>
    <t>16-12-5813460</t>
  </si>
  <si>
    <t>PRESTAR LOS SERVICIOS COMO OPERARIO DE MAQUINARIA DEL FONDO DE DESARROLLO LOCAL DE SUBA</t>
  </si>
  <si>
    <t>GILDARDO GIRALDO LOPEZ</t>
  </si>
  <si>
    <t>16-12-5947080</t>
  </si>
  <si>
    <t>CRISTIAN DAVID CAMPOS MORA</t>
  </si>
  <si>
    <t>16-12-5946861</t>
  </si>
  <si>
    <t>WILMAR ANDRES LEMA MORALES</t>
  </si>
  <si>
    <t>16-12-5799167</t>
  </si>
  <si>
    <t>PRESTAR LOS SERVICIOS PROFESIONALES PARA COORDINAR Y REALIZAR EL LEVANTAMIENTO Y VERIFICACION DEL INVENTARIO DE LOS BIENES MUEBLES PROPIEDAD DE LA ALCALDIA LOCAL DE SUBA</t>
  </si>
  <si>
    <t>GUILLERMO HERNAN MURILLO MORALES</t>
  </si>
  <si>
    <t>16-12-5800110</t>
  </si>
  <si>
    <t>PRESTAR SERVICIOS COMO AUXILIAR DE APOYO A LA GESTION DE LA ORGANIZACION DOCUMENTAL Y LEVANTAMIENTO DE INFORMACION RESPECTO DE LOS PROCESOS EN MATERIA DE DESARROLLO URBANO Y REFORMA URBANA ESPACIO PUBLICO Y ESTABLECIMIENTOS DE COMERCIO</t>
  </si>
  <si>
    <t>LILIBETH CALDERON ROJAS</t>
  </si>
  <si>
    <t>16-12-5800612</t>
  </si>
  <si>
    <t>LEONARDO PLAZAS BETANCOURT</t>
  </si>
  <si>
    <t>16-12-5828058</t>
  </si>
  <si>
    <t>JOHANA ARLID ALVAREZ RINCON</t>
  </si>
  <si>
    <t>16-12-5812697</t>
  </si>
  <si>
    <t>PRESTAR SERVICIOS PROFESIONALES AL GRUPO DE GESTIONN ADMINISTRATIVA Y FINANCIERA EN LA OFICINA DE PLANEACION PARA LOGRAR EL CUMPLIMIENTO DE LAS METAS DEL PLAN DE DESARROLLO LOCAL DE LA VIGENCIA</t>
  </si>
  <si>
    <t>NUBIA ESPERANZA RAMIREZ VELEZ</t>
  </si>
  <si>
    <t>16-12-5893180</t>
  </si>
  <si>
    <t>PRESTAR LOS SERVICIOS PROFESIONALES ESPECIALIZADOS PARA APOYAR LA GESTION CONTRACTUAL PARA APOYAR LA GESTION CONTRACTUAL A CARGO DE LA OFICINA DE CONTRATACION DEL FONDO DE DESARROLLO LOCAL DE LA ALCALDIA LOCAL DE SUBA</t>
  </si>
  <si>
    <t>SANDRA LUCY VARGAS MARTINEZ</t>
  </si>
  <si>
    <t>16-12-5807089</t>
  </si>
  <si>
    <t>JORGE ENRIQUE MILLAN RODRIGUEZ</t>
  </si>
  <si>
    <t>16-12-5808220</t>
  </si>
  <si>
    <t>JOSE ORLANDO NARANJO TORRES</t>
  </si>
  <si>
    <t>16-12-5787746</t>
  </si>
  <si>
    <t>CECILIA SOSA GOMEZ</t>
  </si>
  <si>
    <t>16-12-5801831</t>
  </si>
  <si>
    <t>PRESTAR SERVICIOS AL GRUPO DE GESTION ADMINISTRATIVA Y FINANCIERA EN EL FONDO DE DESARROLLO LOCAL DE SUBA COMO APOYO EN EL ALMACEN</t>
  </si>
  <si>
    <t>DIMAS MANUEL OCHOA TORRES</t>
  </si>
  <si>
    <t>16-12-5797709</t>
  </si>
  <si>
    <t>YISEDTH ANYULY MONTOYA JIMENEZ</t>
  </si>
  <si>
    <t>16-12-5947995</t>
  </si>
  <si>
    <t>PRESTAR LOS SERVICIOS PROFESIONALES COMO ABOGADO (A) EN LA COORDINACION NORMATIVA Y JURIDICA DE LA ALCALDIA LOCAL DE SUBA PARA COORDINAR EL TRAMITE REVISION GESTION Y CONSOLIDACION DE LA INFORMACION CORRESPONDIENTE A LAS ACTUACIONES ADMINISTRATIVAS EN LAS CUALES SE HAYA IMPUESTO MULTA</t>
  </si>
  <si>
    <t>OSCAR ANDRES HUERTAS MERCHAN</t>
  </si>
  <si>
    <t>16-12-5812793</t>
  </si>
  <si>
    <t>GERMAN SANCHEZ SANCHEZ</t>
  </si>
  <si>
    <t>16-12-5784298</t>
  </si>
  <si>
    <t>ANGEL RICARDO PERDOMO MEDINA</t>
  </si>
  <si>
    <t>16-12-5788306</t>
  </si>
  <si>
    <t>MANUEL ANTONIO RAMOS MESA</t>
  </si>
  <si>
    <t>16-12-5813046</t>
  </si>
  <si>
    <t>SANTIAGO TRUJILLO PLAZA</t>
  </si>
  <si>
    <t>16-12-5967097</t>
  </si>
  <si>
    <t>ENA CRISTINA FERNANDEZ MORENO</t>
  </si>
  <si>
    <t>17-12-5995376</t>
  </si>
  <si>
    <t>PRESTAR SUS SERVICIOS DE APOYO A LA GESTION DE LA ORGANIZACION DOCUMENTAL Y LEVANTAMIENTO DE INFORMACION RESPECTO DE LOS PROCESOS MATERIA DE DESARROLLO URBANO Y REFORMA ESPACIO PUBLICO Y ESTABLECIMIENTOS DE COMERCIO</t>
  </si>
  <si>
    <t>CARLOS ANDRES MORALES SANCHEZ</t>
  </si>
  <si>
    <t>16-12-5813825</t>
  </si>
  <si>
    <t>PRESTAR LOS SERVICIOS DE APOYO AL GRUPO DE GESTION ADMINISTRATIVA Y FINANCIERA EN EL CENTRO DE DOCUMENTACION E INFORMACION CDI EN LA RECEPCION PARA LA ATENCION DEL CONMUTADOR DE LA ALCALDIA LOCAL DE SUBA</t>
  </si>
  <si>
    <t>EMIR YADIRA LEON DIAZ</t>
  </si>
  <si>
    <t>16-12-5835499</t>
  </si>
  <si>
    <t>PRESTAR SERVICIOS DE APOYO EN EL ARCHIVO DE LA ALCALDIA LOCAL DE SUBA PARA EL CUMPLIMIENTO DE LAS METAS DEL PLAN DE GESTION DE LA VIGENCIA</t>
  </si>
  <si>
    <t>NATHALY INDIRA FORERO GARCIA</t>
  </si>
  <si>
    <t>16-12-5808010</t>
  </si>
  <si>
    <t>LESVI DARLIN PINZON VASQUEZ</t>
  </si>
  <si>
    <t>16-12-5814348</t>
  </si>
  <si>
    <t>DELLY ALEXANDRA HERNANDEZ HERNANDEZ</t>
  </si>
  <si>
    <t>16-12-5807389</t>
  </si>
  <si>
    <t>PRESTAR LOS SERVICIOS DE APOYO PARA EL CUMPLIMIENTO DE LAS METAS DEL PROYECTO INFRAESTRUCTURA PARA LA MOVILIDAD</t>
  </si>
  <si>
    <t>SEBASTIAN CAMILO JIMENEZ CORTES</t>
  </si>
  <si>
    <t>16-11-5620937</t>
  </si>
  <si>
    <t>CONTRATAR EL SUMINISTRO DE ALIMENTOS A PRECIOS UNITARIOS Y A MONTO AGOTABLE, DE ACUERDO A LAS ESPECIFICACIONES REQUERIDAS POR EL FONDO DE DESARROLLO LOCAL DE SUBA EN EL MARCO DE LAS ACTIVIDADES QUE SE LLEVEN A CABO EN LA LOCALIDAD POR PARTE DE LA ALCALDÍA LOCAL EN EL CUMPLIMIENTO DE SU MISIÓN INSTITUCIONAL</t>
  </si>
  <si>
    <t>ALIMENTOS SPRESS LTDA</t>
  </si>
  <si>
    <t>16-13-5740559</t>
  </si>
  <si>
    <t>ADQUIRIR CONDECORACIONES DE MEDALLAS METÁLICAS CON EL DISTINTIVO DE LA ALCALDÍA LOCAL DE SUBA</t>
  </si>
  <si>
    <t>3-3-1-14-03-27-1050-00</t>
  </si>
  <si>
    <t>MEDALLAS COLOMBIANAS S.A.S</t>
  </si>
  <si>
    <t>16-12-5970484</t>
  </si>
  <si>
    <t>JOHANA PATRICIA ANDRADE HERNANDEZ</t>
  </si>
  <si>
    <t>16-12-5971902</t>
  </si>
  <si>
    <t>PRESTAR SERVICIOS COMO OPERARIO DE MAQUINARIA DEL FONDO DE DESARROLLO LOCAL DE SUBA</t>
  </si>
  <si>
    <t>JOSE ALFREDO MORA GARCES</t>
  </si>
  <si>
    <t>16-12-5972242</t>
  </si>
  <si>
    <t>MARIO FERNANDO LOZADA VARGAS</t>
  </si>
  <si>
    <t>17-12-5992631</t>
  </si>
  <si>
    <t>PRESTAR SERVICIOS PROFESIONALES COMO PUBLICISTA PARA EL DESARROLLO DE CAMPAÑAS DE INTERES Y BIEN PUBLICO QUE SIRVAN PARA EL POSICIONAMIENTO DIVULGACION Y ESTRATEGIAS EN LOS MENSAJES Y ACCIONES INSTITUCIONALES DE LA ALCALDIA LOCAL DE SUBA</t>
  </si>
  <si>
    <t>CESAR ANDRES AMARIS MONTERO</t>
  </si>
  <si>
    <t>17-12-5990839</t>
  </si>
  <si>
    <t>PRESTAR SERVICIOS PROFESIONALES COMO ABOGADO (A) EN LA COORDINACION NORMATIVA Y JURIDICA DE LA ALCALDIA LOCAL DE SUBA PARA ADELANTAR EL TRAMITE REVISION Y GESTION DE TODOS LOS PROCESOS Y PROCEDIMIENTOS LEGALES Y JURIDICOS QUE SURJAN EN CUMPLIMIENTO DE SU MISIONALIDAD</t>
  </si>
  <si>
    <t>GLORIA NELLY MERCHAN FINO</t>
  </si>
  <si>
    <t>16-12-5822948</t>
  </si>
  <si>
    <t>JUAN ANGEL TRUJILLO CANDELA</t>
  </si>
  <si>
    <t>17-12-6010194</t>
  </si>
  <si>
    <t>PRESTAR SERVICIOS DE APOYO ADMINISTRATIVO AL GRUPO DE GESTION ADMINISTRATIVA Y FINANCIERA EN LA OFICINA JURIDICA DEL FONDO DE DESARROLLO LOCAL CONTRATACION PARA APOYAR LA RESPUESTA OPORTUNA A LOS REQUERIMIENTOS QUE SEAN REMITIDOS Y LAS ACTIVIDADES PROPIAS DEL AREA Y ALIMENTACION DE LAS BASES DE DATOS</t>
  </si>
  <si>
    <t>HELLEN DAHYANA NIETO NUÑEZ</t>
  </si>
  <si>
    <t>16-12-5858926</t>
  </si>
  <si>
    <t>PRESTAR SERVICIOS AL GRUPO DE GESTION ADMINISTRATIVA Y FINANCIERA PARA LA ADMINISTRACIO DEL PUNTO VIVE DIGITAL DE LA LOCALIDAD DE SUBA Y BRINDAR APOYO AL AREA DE PRENSA EN LOS TEMAS RELACONADOS CON TI</t>
  </si>
  <si>
    <t>DIEGO FERNANDO MARTINEZ GOMEZ</t>
  </si>
  <si>
    <t>16-12-5907730</t>
  </si>
  <si>
    <t>ZAIRA LORENA CALDERON GARCES</t>
  </si>
  <si>
    <t>17-12-6015616</t>
  </si>
  <si>
    <t>BRAYAN STIVEN SUAREZ BORJA</t>
  </si>
  <si>
    <t>16-1-162485</t>
  </si>
  <si>
    <t>SUMINISTRAR A PRECIOS UNITARIOS Y MONTO AGOTABLE MATERIALES DE IMPLEMENTACION DEPORTIVA DE CONFORMIDAD CON LAS ESPECIFICACIONES TECNICAS PARA EL APOYO A LAS INICIATIVAS DE ESCUELAS DE FORMACION DEPORTIVA Y LA REALIZACION DE DOTACIONES DE MATERIALES Y ELEMENTOS PARA LA PRACTICA RECREATIVA Y DEPORTIVA LOLCAL</t>
  </si>
  <si>
    <t>3-3-1-14-01-08-1039-00</t>
  </si>
  <si>
    <t>CASA OLIMPICA S.A.S</t>
  </si>
  <si>
    <t>16-11-5677214</t>
  </si>
  <si>
    <t>CONTRATAR A PRECIOS UNITARIOS Y MONTO AGOTABLE LA PRESTACION DE SERVICIOS DE APOYO TECNICO A LA ALCALDIA LOCAL DE SUBA EN EL DESARROLLO DE ACTIVIDADES DE METROLOGIA LEGAL EN LA MODALIDAD DE VERIFICACION DE EQUIPOS E INSTRUMENTOS DE MEDICION BASCULAS COMERCIALES Y SURTIDORES DE COMBUSTIBLE DERIVADOS DEL PETROLEO PARA LA SUPERVISION E INSPECCIOB DE LOS MISMOS EN ESTABLECIMIENTOS COMERCIALES ESTACIONES DE SERVICIO SUPERMERCADOS DE CADENA MERCADOS MOVIÑLES AGRICOLAS Y MERCADOS EN GENERAL UBICADOS EN LA LOCALIDAD</t>
  </si>
  <si>
    <t>LUIS MARIO SOSA RUEDA</t>
  </si>
  <si>
    <t>16-12-5907548</t>
  </si>
  <si>
    <t>PRESTAR LOS SERVICIOS PROFESIONALES COMO ABOGADO (A) EN LAS INSPECCIONES DE POLICIA DE LA ALCALDIA LOCALDE SUBA PARA DAR RESPUESTA OPORTUNA A LOS REQUERIMIENTOS QUE SE ALLEGUEN POR LA CIUDADANIA O ENTIDADES APOYAR EL PROCEDIMIENTO DE DECOMISO Y LA LABOR PREVENTIVA (TRABAJO COMUNITARIO DEL AREA)</t>
  </si>
  <si>
    <t>EVELYN VANNESA PEDRAZA MONTAÑA</t>
  </si>
  <si>
    <t>16-12-5906998</t>
  </si>
  <si>
    <t>PRESTAR LOS SERVICIOS DE APOYO ADMINISTRATIVO EN LAS INSPECCIONES DE POLICIA DE LA ALCALDIA LOCAL DE SUBA QUE CONTRIBUYAN AL LOGRO DE LAS METAS DE PLAN DE GESTION DE LA VIGENCIA DEL AREA</t>
  </si>
  <si>
    <t>CLAUDIA MERCERDES INAGAN QUENORAN</t>
  </si>
  <si>
    <t>16-12-5971773</t>
  </si>
  <si>
    <t>ANGELICA JOHANA  PENAGOS CHAVES</t>
  </si>
  <si>
    <t>16-13-5797142</t>
  </si>
  <si>
    <t>CONTRATAR EL DISEÑO ELABORACION Y SUMINISTRO DE CHAQUETAS CON LOGOS INSTITUCIONALES DE BOGOTA MEJOR PARA TODOS CON DESTINO A LOS FUNCIONARIOS DE PLANTA Y CONTRATISTAS DE LA ALCALDIA LOCAL DE SUBA DE CONFORMIDAD CON LAS CARACTERISTICAS Y ESPECIFICACIONES TECNICAS SEÑALADAS EN EL ESTUDIO PREVIO</t>
  </si>
  <si>
    <t>3-1-2-02-11-00-0000-00</t>
  </si>
  <si>
    <t>DOTANDO ANDO S.A.</t>
  </si>
  <si>
    <t>16-13-5791054</t>
  </si>
  <si>
    <t>CONTRATAR LA PRESTACION DEL SERVICIO DE RECARGA Y MANTENIMIENTO PREVENTIVO Y CORRECTIVO DE EXTINTORES DE PROPIEDAD DE LA ALCALDIA LOCAL DE SUBA CUMPLIENDO CON LOS REQUERIMIENTOS DE LA NORMA ISO</t>
  </si>
  <si>
    <t>INDUSTRIA DE EXTINTORES LTDA.</t>
  </si>
  <si>
    <t>16-12-5906920</t>
  </si>
  <si>
    <t>DANNY JOEL CUBILLOS VELASQUEZ</t>
  </si>
  <si>
    <t>16-12-5934475</t>
  </si>
  <si>
    <t>ZAIDE NATALIE BURGOS BARRETO</t>
  </si>
  <si>
    <t>16-12-5899275</t>
  </si>
  <si>
    <t>BEATRIZ EUGENIA VIDAL DIAZ</t>
  </si>
  <si>
    <t>16-12-5899472</t>
  </si>
  <si>
    <t>PRESTAR LOS SERVICIOS PROFESIONALES ESPECIALIZADOS EN ARQUITECTURA Y/O INGENIERIA CIVIL EN LA COORDINACION NORMATIVA Y JURIDICA DE LA ALCALDIA LOCAL DE SUBA PARA ADELANTAR LAS VISITAS Y ACOMPAÑAR LOS OPERATIVOS E INFORMES TECNICOS QUE SE REQUIERAN EN EL AREA</t>
  </si>
  <si>
    <t>DORA ALIX HERNANDEZ CEBALLOS</t>
  </si>
  <si>
    <t>16-12-5912226</t>
  </si>
  <si>
    <t>PRESTAR LOS SERVICIOS PROFESIONALES EN ARQUITECTURA Y/O INGENIERIA CIVIL EN LA COORDINACION NORMATIVA Y JURIDICA DE LA ALCALDIA LOCAL DE SUBA PARA ADELANTAR LAS VISITAS Y ACOMPAÑAR LOS OPERATIVOS Y RENDIR LOS INFORMES TECNICOS QUE SE REQUIERAN EN EL AREA</t>
  </si>
  <si>
    <t>NESTOR FABIAN BAUTISTA VEGA</t>
  </si>
  <si>
    <t>16-12-5899598</t>
  </si>
  <si>
    <t>FLOR ANGELA MONROY OCHOA</t>
  </si>
  <si>
    <t>16-12-5911888</t>
  </si>
  <si>
    <t>JORGE ALEJANDRO GONZALEZ LOZANO</t>
  </si>
  <si>
    <t>16-12-5913013</t>
  </si>
  <si>
    <t>JORGE ALFONSO RAMOS PAEZ</t>
  </si>
  <si>
    <t>16-12-5909501</t>
  </si>
  <si>
    <t>EDGAR OSIRIS QUIJANO GOMEZ</t>
  </si>
  <si>
    <t>16-12-5899783</t>
  </si>
  <si>
    <t>16-12-5909840</t>
  </si>
  <si>
    <t>JUAN CARLOS USSA LIZARAZO</t>
  </si>
  <si>
    <t>16-12-5901651</t>
  </si>
  <si>
    <t>LUIS FELIPE CRISTANCHO ROMERO</t>
  </si>
  <si>
    <t>16-12-5912071</t>
  </si>
  <si>
    <t>CESAR ALEXANDER URIZA ROJAS</t>
  </si>
  <si>
    <t>16-12-5912670</t>
  </si>
  <si>
    <t>WILAM QUINTERO GONZALEZ</t>
  </si>
  <si>
    <t>16-12-5905560</t>
  </si>
  <si>
    <t>OTTO HERNAN BETANCOURT MARTINEZ</t>
  </si>
  <si>
    <t>16-12-5909947</t>
  </si>
  <si>
    <t>MONICA PATRICIA MARTINEZ</t>
  </si>
  <si>
    <t>16-12-5912507</t>
  </si>
  <si>
    <t>16-12-5909766</t>
  </si>
  <si>
    <t>CARLOS FERNANDO MONTEALEGRE CASTRO</t>
  </si>
  <si>
    <t>16-12-5934855</t>
  </si>
  <si>
    <t>JOHN JAIRO TORO RESTREPO</t>
  </si>
  <si>
    <t>16-12-5905340</t>
  </si>
  <si>
    <t>STELLA SARAY HERNANDEZ</t>
  </si>
  <si>
    <t>16-12-5935242</t>
  </si>
  <si>
    <t>PAOLA ANDREA GOMEZ SIABATO</t>
  </si>
  <si>
    <t>16-12-5911664</t>
  </si>
  <si>
    <t>JOAQUIN GUILLERMO DOMINGUEZ CASTILLO</t>
  </si>
  <si>
    <t>16-9-421307</t>
  </si>
  <si>
    <t>CONTRATAR EL SUMINISTRO E INSTALACION DEL MOBILIARIO PARA LAS DIFERENTES OFICINAS DE LA ALCALDIA LOCAL DE SUBA DE CONFORMIDAD CON LA DESCRIPCION DEL ANEXO TECNICO</t>
  </si>
  <si>
    <t>ESPACIOS CORPORATIVOS HERNANDEZ S.A.S</t>
  </si>
  <si>
    <t>16-13-5841451</t>
  </si>
  <si>
    <t>DESARROLLAR LAS ACTIVIDADES EDUCATIVAS CULTURALES Y RECREODEPORTIVAS PARA LA CELEBRACION DE DIA DE LA DISCAPACIDAD EN LA LOCALIDAD DE SUBA</t>
  </si>
  <si>
    <t>LOMPI S.A.S.</t>
  </si>
  <si>
    <t>16-13-5859504</t>
  </si>
  <si>
    <t>ALQUILER DE TRANSPORTE PUBLICO TERRESTRE AUTOMOTOR ESPECIAL CON CONDUCTOR PARA DAR CUMPLIMIENTO A LAS DIFERENTES ACTIVIDADES Y FUNCIONES ASIGNADAS EN LA ALCALDIA LOCAL DE SUBA</t>
  </si>
  <si>
    <t>EXPRESOS Y SERVICIOS EXPRESER S.A.S</t>
  </si>
  <si>
    <t>16-13-5872590</t>
  </si>
  <si>
    <t>CONTRATAR A MONTO AGOTABLE LA IMPRESION Y SUMINISTRO DE MATERIAL PUBLICITARIO PARA APOYAR OPERATIVA Y LOGISTICAMENTE A LA ALCALDIA LOCAL DE SUBA EN LA REALIZACION DE LAS ACCIONES QUE SE DERIVEN DEL DESARROLLO DE SU FUNCION</t>
  </si>
  <si>
    <t>3-1-2-02-17-00-0000-00</t>
  </si>
  <si>
    <t>CCA TRAVEL S.A.S</t>
  </si>
  <si>
    <t>16-9-422588</t>
  </si>
  <si>
    <t>CONTRATAR LA COMPRAVENTA DE EQUIPOS MATERIALES Y ELEMENTOS PARA LA DOTACION DE CASAS DE INTEGRACION FAMILIAR Y JARDINES INFANTILES OPERADOS POR LA SECRETARIA DISTRITAL DE INTEGRACION SOCIAL EN LA LOCALIDAD DE SUBA</t>
  </si>
  <si>
    <t>3-3-1-14-01-01-1031-00</t>
  </si>
  <si>
    <t>AMERICANA CORP S.A.S.</t>
  </si>
  <si>
    <t>KYROS MUEBLES Y DISEÑOS LTDA.</t>
  </si>
  <si>
    <t>SODECOL S.A.S.</t>
  </si>
  <si>
    <t>FACTORIAS ANDINAS S.A.S</t>
  </si>
  <si>
    <t>17-12-6039979</t>
  </si>
  <si>
    <t>AUNAR ESFUERZOS TECNICOS ADMINISTRATIVOS Y FINANCIEROS PARA DESARROLLAR ACCIONES QUE PERMITAN LA RESTITUCION DE LA AUTONOMIA FUNCIONAL Y SOCIAL DE LAS PERSONAS CON O EN SITUACION DE DISCAPACIDAD Y MEJORAR LA CALIDAD DE VIDA DE SUS FAMILIAS CUIDADORAS Y CUIDADORES A TRAVES DE LA ENTREGA DE AYUDAS TECNICAS A PERSONAS EN CONDICION DE DISCAPACIDAD DE LA LOCALIDAD DE SUBA</t>
  </si>
  <si>
    <t>3-3-1-14-01-02-1034-00</t>
  </si>
  <si>
    <t>SUBRED INTEGRADA DE SERVICIOS DE SALUD NORTE E.S.E.</t>
  </si>
  <si>
    <t>16-1-164261</t>
  </si>
  <si>
    <t>PRESTAR LOS SERVICIOS TECNICOS Y PROFESIONALES PARA LA REALIZACION DE ACTIVIDADES DE SENSIBILIZACION PROMOCION PREVENCION RECUPERACION Y PRESERVACION DEL MEDIO AMBIENTE EN LA LOCALIDAD DE SUBA DE CONFORMIDAD CON EL ANEXO TECNICO</t>
  </si>
  <si>
    <t>UNION TEMPORAL ALMA OPTIM AMBIENTAL</t>
  </si>
  <si>
    <t>16-1-164185</t>
  </si>
  <si>
    <t>DESARROLLAR LAS ACTIVIDADES NECESARIAS PARA LOS PROCESOS PEDAGOGICOS Y CULTURALES A TRAVES DE LAS DIFERENTES EXPRESIONES ARTISTICAS Y CULTURALES DE FORMACION EN LA LOCALIDAD DE SUBA DE CONFORMIDAD CON EL ANEXO TECNICO</t>
  </si>
  <si>
    <t>FUNDACION SOCIAL VIVE COLOMBIA</t>
  </si>
  <si>
    <t>16-11-5829706</t>
  </si>
  <si>
    <t>DESARROLLAR PROCESOS PEDAGOGICOS ORIENTADOS A LA PROMOCION DEL BUEN TRATO Y LA PREVENCION DE LA VIOLENCIA EN LA LOCALIDAD DE SUBA</t>
  </si>
  <si>
    <t>CORPORACION FUTURO DE COLOMBIA</t>
  </si>
  <si>
    <t>17-12-6042216</t>
  </si>
  <si>
    <t>AUNAR ESFUERZOS TECNICOS ADMINISTRATIVOS Y FINANCIEROS PARA DESARROLLAR ACCIONES DE PROMOCION DE LA SALUD EN EL AMBITO ESCOLAR Y LA PREVENCION DE LA ENFERMEDAD EN EL MARCO DE LOS DERECHOS SEXUALES Y REPRODUCTIVOS ASI COMO ACCIONES DIRIGIDAS A LA PREVENCION DEL EMBARAZO EN LA LOCALIDAD DE SUBA</t>
  </si>
  <si>
    <t>17-12-6042520</t>
  </si>
  <si>
    <t>AUNAR ESFUERZOS TECNICOS ADMINISTRATIVOS Y FINANCIEROS PARA DESARROLLAR ACTIVIDADES DE CONTROL DE PLAGAS ROEDORES INSECTOS VECTORES ETC EN DIFERENTES FOCOS EXTERIORES DE LA LOCALIDAD DE SUBA A TRAVES DE LA APLICACION DE PLAGUICIDAS QUIMICOS Y EDUCACION COMUNITARIA</t>
  </si>
  <si>
    <t>16-9-422296</t>
  </si>
  <si>
    <t>CONTRATAR A PRECIOS UNITARIOS Y A MONTO AGOTABLE EL SUMINISTRO DE MATERIALES GRANULARES ADOQUIN DE ARCILLA Y PREFABRICADOS DE CONCRETO PUESTOS EN LOS SITIOS QUE DETERMINE LA ALCALDIA LOCAL PARA LAS OBRAS QUE SE EJECUTAN EN EL PROGRAMA DE GESTION COMPARTIDA DE LA LOCALIDAD DE SUBA EN LA CIUDAD DE BOGOTA D.C. GRUPO N.º 1 MATERIALES GRANULARES</t>
  </si>
  <si>
    <t>PLUTARCO LANDINEZ</t>
  </si>
  <si>
    <t>CONTRATAR A PRECIOS UNITARIOS Y A MONTO AGOTABLE EL SUMINISTRO DE MATERIALES GRANULARES ADOQUIN DE ARCILLA Y PREFABRICADOS DE CONCRETO PUESTOS EN LOS SITIOS QUE DETERMINE LA ALCALDIA LOCAL PARA LAS OBRAS QUE SE EJECUTAN EN EL PROGRAMA DE GESTION COMPARTIDA DE LA LOCALIDAD DE SUBA EN LA CIUDAD DE BOGOTA D.C. GRUPO N.º 3 PREFABRICADOS EN CONCRETO</t>
  </si>
  <si>
    <t>CONTRATAR A PRECIOS UNITARIOS Y A MONTO AGOTABLE EL SUMINISTRO DE MATERIALES GRANULARES ADOQUIN DE ARCILLA Y PREFABRICADOS DE CONCRETO PUESTOS EN LOS SITIOS QUE DETERMINE LA ALCALDIA LOCAL PARA LAS OBRAS QUE SE EJECUTAN EN EL PROGRAMA DE GESTION COMPARTIDA DE LA LOCALIDAD DE SUBA EN LA CIUDAD DE BOGOTA D.C. GRUPO N.º 2 ADOQUIN DE ARCILLA</t>
  </si>
  <si>
    <t>FAESCO LTDA.</t>
  </si>
  <si>
    <t>AUNAR ESFUERZOS TECNICOS ADMINISTRATIVOS Y FINANCIEROS PARA EL DESARROLLO DE ACTIVIDADES ORIENTADAS A MEJORAR LA CALIDAD DE VIDA DE DIFERENTES GRUPOS POBLACIONES DE LA LOCALIDAD DE SUBA A TRAVES DE PROCESOS DE FORMACION CAMPAÑAS EN PROYECTO</t>
  </si>
  <si>
    <t>16-15-5878164</t>
  </si>
  <si>
    <t>CONCURSO DE MERITOS ABIERTO</t>
  </si>
  <si>
    <t>DESARROLLAR LA INTERVENTORIA TECNICA ADMINISTRATIVA FINANCIERA AMBIENTAL JURIDICA LEGAL Y SOCIAL AL CONTRATO DE OBRA PRODUCTO DE PROCESO LICITATORIO LP 003-2016 CUYO OBJETO ES EJECUTAR LAS ACTIVIDADES DE MANTENIMIENTO REHABILITACION RECONSTRUCCION Y DEMAS ACCIONES DE MOVILIDAD REQUERIDAS PARA LA MALLA VIAL Y ESPACIO PUBLICO DE LA LOCALIDAD DE SUBA</t>
  </si>
  <si>
    <t>CONSORCIO INTERVIAL URBANO</t>
  </si>
  <si>
    <t>16-1-164365</t>
  </si>
  <si>
    <t>PRESTAR LOS SERVICIOS PARA LA REALIZACION DE PROCESOS DE FORMACION EN DIFERENTES TEMATICAS EN LOS QUE SE BENEFICIEN LOS HABITANTES DE PROPIEDAD HORIZONTAL CONSEJOS LOCALES Y JUNTAS DE ACCION COMUNAL DE CONFORMIDAD CON EL ANEXO TECNICO</t>
  </si>
  <si>
    <t>UNION TEMPORAL COPROSUBA</t>
  </si>
  <si>
    <t>16-1-164263</t>
  </si>
  <si>
    <t>CONTRATAR A PRECIOS UNITARIOS SIN FORMULA DE REAJUSTE Y A MONTO AGOTABLE LA REALIZACION DEL MANTENIMIENTO Y REPARACIONES LOCATIVAS EN LAS EDIFICACIONES QUE HACEN PARTE DE LA ALCALDIA LOCAL DE SUBA DE CONFORMIDAD CON EL ANEXO TECNICO</t>
  </si>
  <si>
    <t>CONSORCIO G Y P EDIFICACIONES</t>
  </si>
  <si>
    <t>16-15-5878158</t>
  </si>
  <si>
    <t>DESARROLLAR LA INTERVENTORIA TECNICA ADMINISTRATIVA FINANCIERA AMBIENTAL JURIDICA LEGAL Y SOCIAL AL CONTRATO DE OBRA PRODUCTO DE PROCESO LICITATORIO LP-006-2016 CUYO OBJETO ES CONTRATAR LA CONSTRUCCION INTERVENCION Y MEJORAMIENTO INTEGRAL DE LOS PARQUES VECINALES Y DE BOLSILLO DE LA LOCALIDAD DE SUBA</t>
  </si>
  <si>
    <t>GNG INGENIERIA</t>
  </si>
  <si>
    <t>16-1-164186</t>
  </si>
  <si>
    <t>EJECUTAR LAS ACTIVIDADES DE PLANEACION ORGANIZACION COORDINACION Y EJECUCION DE EVENTOS Y ACTIVIDADES DEPORTIVAS LUDICAS Y RECREATIVAS EN LA LOCALIDAD DE SUBA DE CONFORMIDAD CON EL ANEXO TECNICO</t>
  </si>
  <si>
    <t>UNION TEMPORAL ASOCIADOS EN PRO DE LA CULTURA</t>
  </si>
  <si>
    <t>16-9-424406</t>
  </si>
  <si>
    <t>ADQUIRIR A PRECIOS UNITARIOS ELEMENTOS DE SEGURIDAD INDUSTRIAL PARA LAS ORGANIZACIONES DE RECICLADORES DE LA LOCALIDAD DE SUBA QUE SE ENCUENTREN LEGALMENTE CONSTITUIDAS</t>
  </si>
  <si>
    <t>3-3-1-14-02-21-1045-00</t>
  </si>
  <si>
    <t>CENTRAL DE HERRAMIENTAS DE COLOMBIA</t>
  </si>
  <si>
    <t>17-12-6039084</t>
  </si>
  <si>
    <t>AUNAR ESFUERZOS PARA CAPACITAR Y FORMAR A LA POBLACION DE RECICLADORES DE LA LOCALIDAD DE SUBA QUE ESTEN INSCRITOS EN LAS ORGANIZACIONES LEGALMENTE CONSTITUIDAS DE ACUERDO AL ANEXO TECNICO</t>
  </si>
  <si>
    <t>UNIVERSIDAD DISTRITAL FRANCISCO JOSE DE CALDAS</t>
  </si>
  <si>
    <t>17-12-6029261</t>
  </si>
  <si>
    <t>PRESTAR LOS SERVICIOS DE AGENCIA DE MEDIOS MASIVOS Y MATERIAL IMPRESO SEGUN LAS NECESIDADES DE LA ALCALDIA LOCALDE SUBA DE ACUERDO AL ANEXO TECNICO</t>
  </si>
  <si>
    <t>IMPRENTA NACIONAL DE COLOMBIA</t>
  </si>
  <si>
    <t>16-13-5962181</t>
  </si>
  <si>
    <t>PRESTAR LOS SERVICIOS DE DIVULGACION Y DIFUSION A MONTO AGOTABLE DE TODAS LAS ACCIONES DESARROLLADAS POR LA ALCALDIA LOCALDE SUBA MEDIANTE LA EMISION Y PUBLICACION DE CAMPAÑAS DE BIEN E INTERES PUBLICO</t>
  </si>
  <si>
    <t>ABOVE S.A.S.</t>
  </si>
  <si>
    <t>AUNAR ESFUERZOS TENICOS, ADMINISTRATIVOS Y FINANCIEROS PARA ADELANTAR LABORES DE MANEJO SILVICULTURAL REFERENTES A LA EJECUCION DE LOS CONCEPTOS TECNICOS AUTORIZADOS POR LA AUTORIDAD AMBIENTAL Y ACTIVIDADES DE PLANTACION Y MANTENIMIENTO FITOSANITARIO DEL ARBOLADO URBANO UBICADO EN LA LOCALIDAD DE SUBA.</t>
  </si>
  <si>
    <t>3-3-1-14-02-22-1046-00</t>
  </si>
  <si>
    <t>JARDIN BOTANICO JOSE CELESTINO MUTIS</t>
  </si>
  <si>
    <t>ADQUISICION TRACTO CAMION CON ADAPTACION DE SEMI REMOLQUE CAMA BAJA</t>
  </si>
  <si>
    <t>NAVITRANS S.A.S.</t>
  </si>
  <si>
    <t>AUNAR RECURSOS TECNICOS FISICOS ADMINISTRATIVOS Y ECONOMICOS ENTRE LA CORPORACION AUTONOMA REGIONAL DE CUNDINAMARCA-CAR Y LA ALCALDIA LOCAL DE SUBA-FONDO DE DESARROLLO LOCAL DE SUBA PARA DESARROLLAR UN PROCESO DE SENSIBILIZACION SEGUIMIENTO IDENTIFICACION RECUPERACION MITIGACION Y CONTROL DE PROBLEMATICAS AMBIENTALES QUE INCIDAN EN EL DETERIORO DE LA ESTRUCTURA ECOLOGICA PRINCIPAL LOCAL Y EN LAS ZONAS DE RONDA HIDRAULICA DEL RIO BOGOTA EL CUAL SE ENCUENTRA VIGENTE</t>
  </si>
  <si>
    <t>CORPORACION AUTONOMA REGIONAL DE CUNDINAMARCA-CAR</t>
  </si>
  <si>
    <t>RESOLUCIÓN 025-FDLS-2016: COSTOS OPERATIVOS DERIVADOS DE LA ENTREGA DEL SUBSIDIO/APOYO ECONÓMICO TIPO C, EN EL MARCO DEL CONVENIO 4002 DE 2011 Y/O EL QUE SE ENCUENTRE VIGENTE , DENTRO DEL PROYECTO # 1036</t>
  </si>
  <si>
    <t>CAJA DE COMPENSACION FAMILIAR - COMPENSAR</t>
  </si>
  <si>
    <t>* (Tipos de Contrato)</t>
  </si>
  <si>
    <t>1. OBRA PÚBLICA</t>
  </si>
  <si>
    <t>6. COMPRAVENTA DE BIENES MUEBLES</t>
  </si>
  <si>
    <t>11. SUMINISTRO</t>
  </si>
  <si>
    <t>16. CONTRATOS INTERADMINISTRATIVOS</t>
  </si>
  <si>
    <t>2. CONSULTORÍA</t>
  </si>
  <si>
    <t>7. COMPRAVENTA DE BIENES INMUEBLES</t>
  </si>
  <si>
    <t>12. EMPRESTITOS</t>
  </si>
  <si>
    <t>17. CONVENIOS DE APOYO Y/O CONVENIOS DE ASOCIACIÓN</t>
  </si>
  <si>
    <t>3. INTERVENTORÍA</t>
  </si>
  <si>
    <t>8. ARRENDAMIENTO DE BIENES MUEBLES</t>
  </si>
  <si>
    <t>13. FIDUCIA MERCANTIL O ENCARGO FIDUCIARIO</t>
  </si>
  <si>
    <t>18. ASOCIACIONES PÚBLICO PRIVADAS</t>
  </si>
  <si>
    <t>4. CONTRATOS DE PRESTACIÓN DE SERVICIOS</t>
  </si>
  <si>
    <t>9. ARRENDAMIENTO DE BIENES INMUEBLES</t>
  </si>
  <si>
    <t>14. CONCESIÓN</t>
  </si>
  <si>
    <t>19. OTROS</t>
  </si>
  <si>
    <t>5. CONTRATOS DE PRESTACIÓN DE SERVICIOS PROFESIONALES Y DE APOYO A LA GESTIÓN</t>
  </si>
  <si>
    <t>10. SEGUROS</t>
  </si>
  <si>
    <t>15. CONVENIOS DE COOPERACION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</si>
</sst>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quot;$ &quot;#,##0.00"/>
    <numFmt numFmtId="165" formatCode="#,##0.0"/>
    <numFmt numFmtId="166" formatCode="[$$-240A]\ * #,##0\ ;[$$-240A]\ * \(#,##0\);[$$-240A]\ * &quot;- &quot;;@\ "/>
    <numFmt numFmtId="167" formatCode="[$$-240A]* #,##0.00\ ;\-[$$-240A]* #,##0.00\ ;[$$-240A]* \-#\ ;@\ "/>
    <numFmt numFmtId="168" formatCode="* #,##0.00&quot;    &quot;;\-* #,##0.00&quot;    &quot;;* \-#&quot;    &quot;;@\ "/>
    <numFmt numFmtId="169" formatCode="_-* #,##0\ _€_-;\-* #,##0\ _€_-;_-* \-??\ _€_-;_-@_-"/>
    <numFmt numFmtId="170" formatCode="* #,##0&quot;    &quot;;\-* #,##0&quot;    &quot;;* \-#&quot;    &quot;;@\ "/>
  </numFmts>
  <fonts count="18" x14ac:knownFonts="1">
    <font>
      <sz val="10"/>
      <name val="Arial"/>
      <family val="2"/>
    </font>
    <font>
      <sz val="10"/>
      <name val="Arial Narrow"/>
      <family val="2"/>
      <charset val="1"/>
    </font>
    <font>
      <b/>
      <sz val="10"/>
      <name val="Arial Narrow"/>
      <family val="2"/>
      <charset val="1"/>
    </font>
    <font>
      <b/>
      <sz val="14"/>
      <name val="Arial Narrow"/>
      <family val="2"/>
      <charset val="1"/>
    </font>
    <font>
      <b/>
      <sz val="14"/>
      <color indexed="10"/>
      <name val="Arial Narrow"/>
      <family val="2"/>
      <charset val="1"/>
    </font>
    <font>
      <b/>
      <sz val="8"/>
      <name val="Arial Narrow"/>
      <family val="2"/>
      <charset val="1"/>
    </font>
    <font>
      <b/>
      <sz val="10"/>
      <color indexed="12"/>
      <name val="Arial Narrow"/>
      <family val="2"/>
      <charset val="1"/>
    </font>
    <font>
      <sz val="11"/>
      <name val="Arial Narrow"/>
      <family val="2"/>
      <charset val="1"/>
    </font>
    <font>
      <sz val="11"/>
      <color indexed="8"/>
      <name val="Calibri"/>
      <family val="2"/>
      <charset val="1"/>
    </font>
    <font>
      <b/>
      <sz val="11"/>
      <color indexed="8"/>
      <name val="Calibri"/>
      <family val="2"/>
      <charset val="1"/>
    </font>
    <font>
      <sz val="11"/>
      <name val="Calibri"/>
      <family val="2"/>
      <charset val="1"/>
    </font>
    <font>
      <sz val="10"/>
      <name val="Arial"/>
      <family val="2"/>
      <charset val="1"/>
    </font>
    <font>
      <sz val="8"/>
      <color indexed="8"/>
      <name val="Arial"/>
      <family val="2"/>
      <charset val="1"/>
    </font>
    <font>
      <sz val="8"/>
      <name val="Arial"/>
      <family val="2"/>
      <charset val="1"/>
    </font>
    <font>
      <b/>
      <sz val="8"/>
      <color indexed="8"/>
      <name val="Arial"/>
      <family val="2"/>
      <charset val="1"/>
    </font>
    <font>
      <b/>
      <sz val="10"/>
      <color indexed="8"/>
      <name val="Arial"/>
      <family val="2"/>
      <charset val="1"/>
    </font>
    <font>
      <sz val="10"/>
      <color indexed="8"/>
      <name val="Arial"/>
      <family val="2"/>
      <charset val="1"/>
    </font>
    <font>
      <sz val="9"/>
      <name val="Arial Narrow"/>
      <family val="2"/>
      <charset val="1"/>
    </font>
  </fonts>
  <fills count="3">
    <fill>
      <patternFill patternType="none"/>
    </fill>
    <fill>
      <patternFill patternType="gray125"/>
    </fill>
    <fill>
      <patternFill patternType="solid">
        <fgColor indexed="9"/>
        <bgColor indexed="26"/>
      </patternFill>
    </fill>
  </fills>
  <borders count="26">
    <border>
      <left/>
      <right/>
      <top/>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auto="1"/>
      </top>
      <bottom style="medium">
        <color indexed="8"/>
      </bottom>
      <diagonal/>
    </border>
    <border>
      <left style="medium">
        <color indexed="8"/>
      </left>
      <right style="medium">
        <color indexed="8"/>
      </right>
      <top style="medium">
        <color auto="1"/>
      </top>
      <bottom/>
      <diagonal/>
    </border>
    <border>
      <left style="medium">
        <color indexed="8"/>
      </left>
      <right style="medium">
        <color auto="1"/>
      </right>
      <top style="medium">
        <color auto="1"/>
      </top>
      <bottom/>
      <diagonal/>
    </border>
    <border>
      <left/>
      <right style="medium">
        <color indexed="8"/>
      </right>
      <top style="medium">
        <color auto="1"/>
      </top>
      <bottom/>
      <diagonal/>
    </border>
    <border>
      <left style="medium">
        <color indexed="8"/>
      </left>
      <right/>
      <top style="medium">
        <color auto="1"/>
      </top>
      <bottom/>
      <diagonal/>
    </border>
    <border>
      <left style="medium">
        <color auto="1"/>
      </left>
      <right style="medium">
        <color indexed="8"/>
      </right>
      <top style="medium">
        <color auto="1"/>
      </top>
      <bottom/>
      <diagonal/>
    </border>
    <border>
      <left/>
      <right/>
      <top style="medium">
        <color indexed="8"/>
      </top>
      <bottom style="medium">
        <color indexed="8"/>
      </bottom>
      <diagonal/>
    </border>
    <border>
      <left style="medium">
        <color indexed="8"/>
      </left>
      <right/>
      <top/>
      <bottom/>
      <diagonal/>
    </border>
    <border>
      <left style="medium">
        <color indexed="8"/>
      </left>
      <right/>
      <top style="medium">
        <color indexed="8"/>
      </top>
      <bottom style="medium">
        <color indexed="8"/>
      </bottom>
      <diagonal/>
    </border>
    <border>
      <left style="medium">
        <color indexed="8"/>
      </left>
      <right style="medium">
        <color indexed="8"/>
      </right>
      <top/>
      <bottom style="medium">
        <color indexed="8"/>
      </bottom>
      <diagonal/>
    </border>
    <border>
      <left/>
      <right style="double">
        <color indexed="8"/>
      </right>
      <top style="double">
        <color indexed="8"/>
      </top>
      <bottom style="double">
        <color indexed="8"/>
      </bottom>
      <diagonal/>
    </border>
    <border>
      <left style="medium">
        <color auto="1"/>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auto="1"/>
      </right>
      <top style="medium">
        <color indexed="8"/>
      </top>
      <bottom/>
      <diagonal/>
    </border>
    <border>
      <left style="thin">
        <color auto="1"/>
      </left>
      <right style="thin">
        <color auto="1"/>
      </right>
      <top style="thin">
        <color auto="1"/>
      </top>
      <bottom style="thin">
        <color auto="1"/>
      </bottom>
      <diagonal/>
    </border>
  </borders>
  <cellStyleXfs count="4">
    <xf numFmtId="0" fontId="0" fillId="0" borderId="0"/>
    <xf numFmtId="0" fontId="11" fillId="0" borderId="0"/>
    <xf numFmtId="168" fontId="8" fillId="0" borderId="0" applyBorder="0" applyProtection="0"/>
    <xf numFmtId="9" fontId="8" fillId="0" borderId="0" applyBorder="0" applyProtection="0"/>
  </cellStyleXfs>
  <cellXfs count="104">
    <xf numFmtId="0" fontId="0" fillId="0" borderId="0" xfId="0"/>
    <xf numFmtId="0" fontId="0" fillId="0" borderId="0" xfId="0" applyAlignment="1">
      <alignment horizontal="left"/>
    </xf>
    <xf numFmtId="0" fontId="1"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left" vertical="center"/>
    </xf>
    <xf numFmtId="3" fontId="2" fillId="2" borderId="0" xfId="0" applyNumberFormat="1" applyFont="1" applyFill="1" applyAlignment="1">
      <alignment vertical="center"/>
    </xf>
    <xf numFmtId="3" fontId="1" fillId="2" borderId="0" xfId="0" applyNumberFormat="1" applyFont="1" applyFill="1" applyAlignment="1">
      <alignment vertical="center"/>
    </xf>
    <xf numFmtId="0" fontId="2" fillId="2" borderId="1" xfId="0" applyFont="1" applyFill="1" applyBorder="1" applyAlignment="1">
      <alignment vertical="center"/>
    </xf>
    <xf numFmtId="0" fontId="5" fillId="2" borderId="1" xfId="0" applyFont="1" applyFill="1" applyBorder="1" applyAlignment="1">
      <alignment vertical="center"/>
    </xf>
    <xf numFmtId="0" fontId="2" fillId="2" borderId="2" xfId="0" applyFont="1" applyFill="1" applyBorder="1" applyAlignment="1">
      <alignment vertical="center" wrapText="1"/>
    </xf>
    <xf numFmtId="0" fontId="7" fillId="2" borderId="0" xfId="0" applyFont="1" applyFill="1" applyAlignment="1">
      <alignment horizontal="center" vertical="center" wrapText="1"/>
    </xf>
    <xf numFmtId="10" fontId="5" fillId="2" borderId="1" xfId="0" applyNumberFormat="1" applyFont="1" applyFill="1" applyBorder="1" applyAlignment="1">
      <alignment vertical="center" textRotation="90" wrapText="1"/>
    </xf>
    <xf numFmtId="0" fontId="8" fillId="2" borderId="0" xfId="0" applyFont="1" applyFill="1"/>
    <xf numFmtId="0" fontId="10" fillId="2" borderId="0" xfId="0" applyFont="1" applyFill="1" applyAlignment="1">
      <alignment horizontal="center" vertical="center"/>
    </xf>
    <xf numFmtId="0" fontId="10" fillId="2" borderId="0" xfId="0" applyFont="1" applyFill="1" applyAlignment="1">
      <alignment vertical="center" wrapText="1"/>
    </xf>
    <xf numFmtId="0" fontId="12"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1" fontId="10" fillId="2" borderId="0" xfId="0" applyNumberFormat="1" applyFont="1" applyFill="1" applyBorder="1" applyAlignment="1">
      <alignment horizontal="center" vertical="center"/>
    </xf>
    <xf numFmtId="0" fontId="8" fillId="2" borderId="0" xfId="0" applyFont="1" applyFill="1" applyBorder="1"/>
    <xf numFmtId="0" fontId="8" fillId="2" borderId="0" xfId="1" applyFont="1" applyFill="1" applyBorder="1" applyAlignment="1">
      <alignment horizontal="left" vertical="center"/>
    </xf>
    <xf numFmtId="0" fontId="8" fillId="2" borderId="0" xfId="0" applyFont="1" applyFill="1" applyBorder="1" applyAlignment="1" applyProtection="1">
      <alignment horizontal="left" vertical="center"/>
      <protection locked="0"/>
    </xf>
    <xf numFmtId="3" fontId="16" fillId="2" borderId="0" xfId="0" applyNumberFormat="1" applyFont="1" applyFill="1" applyBorder="1" applyAlignment="1" applyProtection="1">
      <alignment horizontal="center" vertical="center" wrapText="1"/>
      <protection locked="0"/>
    </xf>
    <xf numFmtId="165" fontId="8" fillId="2" borderId="0" xfId="0" applyNumberFormat="1" applyFont="1" applyFill="1" applyBorder="1"/>
    <xf numFmtId="14" fontId="12" fillId="2" borderId="0" xfId="0" applyNumberFormat="1" applyFont="1" applyFill="1" applyBorder="1" applyAlignment="1" applyProtection="1">
      <alignment horizontal="center" vertical="center" wrapText="1"/>
      <protection locked="0"/>
    </xf>
    <xf numFmtId="0" fontId="8" fillId="2" borderId="0" xfId="0" applyFont="1" applyFill="1" applyBorder="1" applyAlignment="1">
      <alignment horizontal="center" vertical="center"/>
    </xf>
    <xf numFmtId="9" fontId="1" fillId="2" borderId="0" xfId="3" applyFont="1" applyFill="1" applyBorder="1" applyAlignment="1" applyProtection="1">
      <alignment horizontal="center" vertical="center" wrapText="1"/>
      <protection locked="0"/>
    </xf>
    <xf numFmtId="0" fontId="0" fillId="2" borderId="0" xfId="0" applyFill="1" applyBorder="1"/>
    <xf numFmtId="3" fontId="8" fillId="2" borderId="0" xfId="0" applyNumberFormat="1" applyFont="1" applyFill="1" applyBorder="1"/>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7" fillId="2" borderId="0" xfId="0" applyFont="1" applyFill="1" applyAlignment="1">
      <alignment vertical="center"/>
    </xf>
    <xf numFmtId="3" fontId="7" fillId="2" borderId="0" xfId="0" applyNumberFormat="1" applyFont="1" applyFill="1" applyAlignment="1">
      <alignment vertical="center"/>
    </xf>
    <xf numFmtId="0" fontId="17" fillId="2" borderId="0" xfId="0" applyFont="1" applyFill="1" applyAlignment="1">
      <alignment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3" fontId="2" fillId="2" borderId="4" xfId="0" applyNumberFormat="1" applyFont="1" applyFill="1" applyBorder="1" applyAlignment="1">
      <alignment horizontal="center" vertical="center"/>
    </xf>
    <xf numFmtId="3" fontId="2" fillId="2" borderId="6"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12" fillId="2" borderId="19"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protection locked="0"/>
    </xf>
    <xf numFmtId="1" fontId="10" fillId="2" borderId="25" xfId="0" applyNumberFormat="1" applyFont="1" applyFill="1" applyBorder="1" applyAlignment="1">
      <alignment horizontal="left" vertical="center"/>
    </xf>
    <xf numFmtId="0" fontId="8" fillId="2" borderId="25" xfId="0" applyFont="1" applyFill="1" applyBorder="1"/>
    <xf numFmtId="0" fontId="8" fillId="2" borderId="25" xfId="1" applyFont="1" applyFill="1" applyBorder="1" applyAlignment="1">
      <alignment horizontal="left" vertical="center"/>
    </xf>
    <xf numFmtId="0" fontId="8" fillId="2" borderId="25" xfId="0" applyFont="1" applyFill="1" applyBorder="1" applyAlignment="1" applyProtection="1">
      <alignment horizontal="left" vertical="center"/>
      <protection locked="0"/>
    </xf>
    <xf numFmtId="1" fontId="8" fillId="2" borderId="25" xfId="0" applyNumberFormat="1" applyFont="1" applyFill="1" applyBorder="1" applyAlignment="1" applyProtection="1">
      <alignment horizontal="left" vertical="center"/>
      <protection locked="0"/>
    </xf>
    <xf numFmtId="3" fontId="8" fillId="2" borderId="25" xfId="0" applyNumberFormat="1" applyFont="1" applyFill="1" applyBorder="1"/>
    <xf numFmtId="165" fontId="8" fillId="2" borderId="25" xfId="0" applyNumberFormat="1" applyFont="1" applyFill="1" applyBorder="1"/>
    <xf numFmtId="166" fontId="12" fillId="2" borderId="25" xfId="0" applyNumberFormat="1" applyFont="1" applyFill="1" applyBorder="1" applyAlignment="1" applyProtection="1">
      <alignment horizontal="center" vertical="center" wrapText="1"/>
      <protection locked="0"/>
    </xf>
    <xf numFmtId="14" fontId="12" fillId="2" borderId="25" xfId="0" applyNumberFormat="1" applyFont="1" applyFill="1" applyBorder="1" applyAlignment="1" applyProtection="1">
      <alignment horizontal="center" vertical="center" wrapText="1"/>
      <protection locked="0"/>
    </xf>
    <xf numFmtId="14" fontId="13" fillId="2" borderId="25" xfId="0" applyNumberFormat="1"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wrapText="1"/>
      <protection locked="0"/>
    </xf>
    <xf numFmtId="9" fontId="1" fillId="2" borderId="25" xfId="3" applyFont="1" applyFill="1" applyBorder="1" applyAlignment="1" applyProtection="1">
      <alignment horizontal="center" vertical="center" wrapText="1"/>
      <protection locked="0"/>
    </xf>
    <xf numFmtId="0" fontId="9" fillId="2" borderId="25" xfId="0" applyFont="1" applyFill="1" applyBorder="1" applyAlignment="1" applyProtection="1">
      <alignment horizontal="center" vertical="center" wrapText="1"/>
    </xf>
    <xf numFmtId="0" fontId="12" fillId="2" borderId="25" xfId="0" applyFont="1" applyFill="1" applyBorder="1" applyAlignment="1" applyProtection="1">
      <alignment horizontal="center" vertical="center" wrapText="1"/>
    </xf>
    <xf numFmtId="0" fontId="8" fillId="2" borderId="25" xfId="0" applyFont="1" applyFill="1" applyBorder="1" applyAlignment="1" applyProtection="1">
      <alignment horizontal="left" vertical="center"/>
    </xf>
    <xf numFmtId="167" fontId="8" fillId="2" borderId="25" xfId="0" applyNumberFormat="1" applyFont="1" applyFill="1" applyBorder="1" applyAlignment="1" applyProtection="1">
      <alignment horizontal="left" vertical="center"/>
      <protection locked="0"/>
    </xf>
    <xf numFmtId="169" fontId="8" fillId="2" borderId="25" xfId="2" applyNumberFormat="1" applyFont="1" applyFill="1" applyBorder="1" applyAlignment="1" applyProtection="1"/>
    <xf numFmtId="170" fontId="8" fillId="2" borderId="25" xfId="2" applyNumberFormat="1" applyFont="1" applyFill="1" applyBorder="1" applyAlignment="1" applyProtection="1"/>
    <xf numFmtId="0" fontId="10" fillId="2" borderId="25" xfId="0" applyFont="1" applyFill="1" applyBorder="1" applyAlignment="1" applyProtection="1">
      <alignment horizontal="left" vertical="center"/>
      <protection locked="0"/>
    </xf>
    <xf numFmtId="1" fontId="10" fillId="2" borderId="25" xfId="0" applyNumberFormat="1" applyFont="1" applyFill="1" applyBorder="1" applyAlignment="1">
      <alignment horizontal="center" vertical="center"/>
    </xf>
    <xf numFmtId="0" fontId="0" fillId="2" borderId="25" xfId="0" applyFill="1" applyBorder="1"/>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wrapText="1"/>
    </xf>
    <xf numFmtId="0" fontId="8" fillId="2" borderId="25" xfId="0" applyFont="1" applyFill="1" applyBorder="1" applyAlignment="1">
      <alignment horizontal="center" vertical="center"/>
    </xf>
    <xf numFmtId="0" fontId="2" fillId="2" borderId="10"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2" fillId="2" borderId="11" xfId="0" applyFont="1" applyFill="1" applyBorder="1" applyAlignment="1">
      <alignment horizontal="center" vertical="center" textRotation="90" wrapText="1"/>
    </xf>
    <xf numFmtId="0" fontId="2" fillId="2" borderId="24" xfId="0" applyFont="1" applyFill="1" applyBorder="1" applyAlignment="1">
      <alignment horizontal="center" vertical="center" textRotation="90" wrapText="1"/>
    </xf>
    <xf numFmtId="0" fontId="8" fillId="2" borderId="25" xfId="0" applyFont="1" applyFill="1" applyBorder="1" applyAlignment="1">
      <alignment horizontal="center" vertical="center"/>
    </xf>
    <xf numFmtId="0" fontId="1" fillId="2" borderId="0" xfId="0"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0" xfId="0"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3" fontId="2" fillId="2" borderId="3" xfId="0" applyNumberFormat="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6" xfId="0" applyFont="1" applyFill="1" applyBorder="1" applyAlignment="1">
      <alignment horizontal="center" vertical="center"/>
    </xf>
    <xf numFmtId="164"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left" vertical="center"/>
    </xf>
    <xf numFmtId="164" fontId="2"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17" xfId="0" applyFont="1" applyFill="1" applyBorder="1" applyAlignment="1">
      <alignment horizontal="left" vertical="center"/>
    </xf>
    <xf numFmtId="3" fontId="2" fillId="2" borderId="1" xfId="0" applyNumberFormat="1" applyFont="1" applyFill="1" applyBorder="1" applyAlignment="1">
      <alignment horizontal="center" vertical="center"/>
    </xf>
    <xf numFmtId="0" fontId="2" fillId="2" borderId="18" xfId="0" applyFont="1" applyFill="1" applyBorder="1" applyAlignment="1">
      <alignment horizontal="center" vertical="center"/>
    </xf>
  </cellXfs>
  <cellStyles count="4">
    <cellStyle name="Excel Built-in Explanatory Text" xfId="1"/>
    <cellStyle name="Millares" xfId="2" builtinId="3"/>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hellen.nieto@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5"/>
  <sheetViews>
    <sheetView tabSelected="1" workbookViewId="0">
      <selection activeCell="G8" sqref="G8:J9"/>
    </sheetView>
  </sheetViews>
  <sheetFormatPr baseColWidth="10" defaultColWidth="10.7109375" defaultRowHeight="12.75" x14ac:dyDescent="0.2"/>
  <cols>
    <col min="1" max="1" width="4.140625" customWidth="1"/>
    <col min="2" max="2" width="14.7109375" customWidth="1"/>
    <col min="3" max="3" width="17.7109375" customWidth="1"/>
    <col min="4" max="5" width="11.42578125" customWidth="1"/>
    <col min="6" max="6" width="29.7109375" style="1" customWidth="1"/>
    <col min="7" max="7" width="22.7109375" customWidth="1"/>
    <col min="8" max="8" width="23.140625" customWidth="1"/>
    <col min="9" max="9" width="14.28515625" customWidth="1"/>
    <col min="10" max="10" width="26.28515625" customWidth="1"/>
    <col min="11" max="11" width="15.85546875" customWidth="1"/>
    <col min="12" max="12" width="11.85546875" customWidth="1"/>
    <col min="13" max="13" width="15.28515625" customWidth="1"/>
    <col min="14" max="14" width="16.28515625" customWidth="1"/>
    <col min="15" max="15" width="15.85546875" customWidth="1"/>
    <col min="16" max="16" width="18.140625" customWidth="1"/>
    <col min="17" max="17" width="11.7109375" customWidth="1"/>
    <col min="18" max="18" width="12.140625" customWidth="1"/>
    <col min="19" max="19" width="12.42578125" customWidth="1"/>
    <col min="20" max="20" width="13.140625" customWidth="1"/>
    <col min="21" max="21" width="8.140625" customWidth="1"/>
    <col min="22" max="25" width="4.28515625" customWidth="1"/>
    <col min="26" max="26" width="12" customWidth="1"/>
    <col min="254" max="254" width="4.140625" customWidth="1"/>
    <col min="255" max="255" width="8" customWidth="1"/>
  </cols>
  <sheetData>
    <row r="1" spans="1:26" s="3" customFormat="1" ht="4.5" customHeight="1" x14ac:dyDescent="0.2">
      <c r="A1" s="2"/>
      <c r="F1" s="4"/>
      <c r="K1" s="5"/>
      <c r="L1" s="6"/>
      <c r="M1" s="6"/>
      <c r="N1" s="6"/>
    </row>
    <row r="2" spans="1:26" ht="18" x14ac:dyDescent="0.2">
      <c r="A2" s="2"/>
      <c r="B2" s="99" t="s">
        <v>0</v>
      </c>
      <c r="C2" s="99"/>
      <c r="D2" s="99"/>
      <c r="E2" s="99"/>
      <c r="F2" s="99"/>
      <c r="G2" s="99"/>
      <c r="H2" s="99"/>
      <c r="I2" s="99"/>
      <c r="J2" s="99"/>
      <c r="K2" s="99"/>
      <c r="L2" s="99"/>
      <c r="M2" s="99"/>
      <c r="N2" s="99"/>
      <c r="O2" s="99"/>
      <c r="P2" s="99"/>
      <c r="Q2" s="99"/>
      <c r="R2" s="99"/>
      <c r="S2" s="99"/>
      <c r="T2" s="99"/>
      <c r="U2" s="99"/>
      <c r="V2" s="99"/>
      <c r="W2" s="99"/>
      <c r="X2" s="99"/>
      <c r="Y2" s="99"/>
      <c r="Z2" s="99"/>
    </row>
    <row r="3" spans="1:26" ht="18" x14ac:dyDescent="0.2">
      <c r="A3" s="2"/>
      <c r="B3" s="100" t="s">
        <v>1</v>
      </c>
      <c r="C3" s="100"/>
      <c r="D3" s="100"/>
      <c r="E3" s="100"/>
      <c r="F3" s="100"/>
      <c r="G3" s="100"/>
      <c r="H3" s="100"/>
      <c r="I3" s="100"/>
      <c r="J3" s="100"/>
      <c r="K3" s="100"/>
      <c r="L3" s="100"/>
      <c r="M3" s="100"/>
      <c r="N3" s="100"/>
      <c r="O3" s="100"/>
      <c r="P3" s="100"/>
      <c r="Q3" s="100"/>
      <c r="R3" s="100"/>
      <c r="S3" s="100"/>
      <c r="T3" s="100"/>
      <c r="U3" s="100"/>
      <c r="V3" s="100"/>
      <c r="W3" s="100"/>
      <c r="X3" s="100"/>
      <c r="Y3" s="100"/>
      <c r="Z3" s="100"/>
    </row>
    <row r="4" spans="1:26" ht="15.75" customHeight="1" x14ac:dyDescent="0.2">
      <c r="A4" s="2"/>
      <c r="B4" s="96" t="s">
        <v>2</v>
      </c>
      <c r="C4" s="96"/>
      <c r="D4" s="96"/>
      <c r="E4" s="94" t="s">
        <v>3</v>
      </c>
      <c r="F4" s="94"/>
      <c r="G4" s="101" t="s">
        <v>4</v>
      </c>
      <c r="H4" s="101"/>
      <c r="I4" s="94" t="s">
        <v>5</v>
      </c>
      <c r="J4" s="94"/>
      <c r="K4" s="102"/>
      <c r="L4" s="102"/>
      <c r="M4" s="102"/>
      <c r="N4" s="102"/>
      <c r="O4" s="102"/>
      <c r="P4" s="77" t="s">
        <v>6</v>
      </c>
      <c r="Q4" s="77"/>
      <c r="R4" s="77"/>
      <c r="S4" s="77"/>
      <c r="T4" s="77"/>
      <c r="U4" s="77"/>
      <c r="V4" s="77"/>
      <c r="W4" s="77"/>
      <c r="X4" s="77"/>
      <c r="Y4" s="77"/>
      <c r="Z4" s="77"/>
    </row>
    <row r="5" spans="1:26" ht="13.5" customHeight="1" x14ac:dyDescent="0.2">
      <c r="A5" s="2"/>
      <c r="B5" s="96" t="s">
        <v>7</v>
      </c>
      <c r="C5" s="96"/>
      <c r="D5" s="96"/>
      <c r="E5" s="93">
        <v>5342341000</v>
      </c>
      <c r="F5" s="93"/>
      <c r="G5" s="101" t="s">
        <v>8</v>
      </c>
      <c r="H5" s="101"/>
      <c r="I5" s="93">
        <v>2839095600</v>
      </c>
      <c r="J5" s="93"/>
      <c r="K5" s="102"/>
      <c r="L5" s="102"/>
      <c r="M5" s="102"/>
      <c r="N5" s="102"/>
      <c r="O5" s="102"/>
      <c r="P5" s="103"/>
      <c r="Q5" s="103"/>
      <c r="R5" s="103"/>
      <c r="S5" s="103"/>
      <c r="T5" s="103"/>
      <c r="U5" s="103"/>
      <c r="V5" s="103"/>
      <c r="W5" s="103"/>
      <c r="X5" s="103"/>
      <c r="Y5" s="103"/>
      <c r="Z5" s="103"/>
    </row>
    <row r="6" spans="1:26" ht="13.5" customHeight="1" x14ac:dyDescent="0.2">
      <c r="A6" s="2"/>
      <c r="B6" s="96" t="s">
        <v>9</v>
      </c>
      <c r="C6" s="96"/>
      <c r="D6" s="96"/>
      <c r="E6" s="93">
        <v>30228115539</v>
      </c>
      <c r="F6" s="93"/>
      <c r="G6" s="101" t="s">
        <v>10</v>
      </c>
      <c r="H6" s="101"/>
      <c r="I6" s="93">
        <v>2412135577</v>
      </c>
      <c r="J6" s="93"/>
      <c r="K6" s="102"/>
      <c r="L6" s="102"/>
      <c r="M6" s="102"/>
      <c r="N6" s="102"/>
      <c r="O6" s="102"/>
      <c r="P6" s="7" t="s">
        <v>11</v>
      </c>
      <c r="Q6" s="94" t="s">
        <v>12</v>
      </c>
      <c r="R6" s="94"/>
      <c r="S6" s="94"/>
      <c r="T6" s="94"/>
      <c r="U6" s="94"/>
      <c r="V6" s="94"/>
      <c r="W6" s="94"/>
      <c r="X6" s="94"/>
      <c r="Y6" s="94"/>
      <c r="Z6" s="94"/>
    </row>
    <row r="7" spans="1:26" ht="15.75" customHeight="1" x14ac:dyDescent="0.2">
      <c r="A7" s="2"/>
      <c r="B7" s="95"/>
      <c r="C7" s="95"/>
      <c r="D7" s="95"/>
      <c r="E7" s="95"/>
      <c r="F7" s="95"/>
      <c r="G7" s="95"/>
      <c r="H7" s="95"/>
      <c r="I7" s="95"/>
      <c r="J7" s="95"/>
      <c r="K7" s="102"/>
      <c r="L7" s="102"/>
      <c r="M7" s="102"/>
      <c r="N7" s="102"/>
      <c r="O7" s="102"/>
      <c r="P7" s="8" t="s">
        <v>13</v>
      </c>
      <c r="Q7" s="94" t="s">
        <v>14</v>
      </c>
      <c r="R7" s="94"/>
      <c r="S7" s="94"/>
      <c r="T7" s="94"/>
      <c r="U7" s="94"/>
      <c r="V7" s="94"/>
      <c r="W7" s="94"/>
      <c r="X7" s="94"/>
      <c r="Y7" s="94"/>
      <c r="Z7" s="94"/>
    </row>
    <row r="8" spans="1:26" ht="15.75" customHeight="1" x14ac:dyDescent="0.2">
      <c r="A8" s="2"/>
      <c r="B8" s="96" t="s">
        <v>15</v>
      </c>
      <c r="C8" s="96"/>
      <c r="D8" s="96"/>
      <c r="E8" s="97"/>
      <c r="F8" s="97"/>
      <c r="G8" s="94"/>
      <c r="H8" s="94"/>
      <c r="I8" s="94"/>
      <c r="J8" s="94"/>
      <c r="K8" s="102"/>
      <c r="L8" s="102"/>
      <c r="M8" s="102"/>
      <c r="N8" s="102"/>
      <c r="O8" s="102"/>
      <c r="P8" s="7" t="s">
        <v>16</v>
      </c>
      <c r="Q8" s="94" t="s">
        <v>17</v>
      </c>
      <c r="R8" s="94"/>
      <c r="S8" s="94"/>
      <c r="T8" s="94"/>
      <c r="U8" s="94"/>
      <c r="V8" s="94"/>
      <c r="W8" s="94"/>
      <c r="X8" s="94"/>
      <c r="Y8" s="94"/>
      <c r="Z8" s="94"/>
    </row>
    <row r="9" spans="1:26" ht="15.75" customHeight="1" x14ac:dyDescent="0.2">
      <c r="A9" s="2"/>
      <c r="B9" s="96" t="s">
        <v>10</v>
      </c>
      <c r="C9" s="96"/>
      <c r="D9" s="96"/>
      <c r="E9" s="94"/>
      <c r="F9" s="94"/>
      <c r="G9" s="94"/>
      <c r="H9" s="94"/>
      <c r="I9" s="94"/>
      <c r="J9" s="94"/>
      <c r="K9" s="102"/>
      <c r="L9" s="102"/>
      <c r="M9" s="102"/>
      <c r="N9" s="102"/>
      <c r="O9" s="102"/>
      <c r="P9" s="9" t="s">
        <v>18</v>
      </c>
      <c r="Q9" s="98" t="s">
        <v>19</v>
      </c>
      <c r="R9" s="98"/>
      <c r="S9" s="98"/>
      <c r="T9" s="98"/>
      <c r="U9" s="98"/>
      <c r="V9" s="98"/>
      <c r="W9" s="98"/>
      <c r="X9" s="98"/>
      <c r="Y9" s="98"/>
      <c r="Z9" s="98"/>
    </row>
    <row r="10" spans="1:26" s="10" customFormat="1" ht="20.25" customHeight="1" thickBot="1" x14ac:dyDescent="0.25">
      <c r="B10" s="88" t="s">
        <v>20</v>
      </c>
      <c r="C10" s="88"/>
      <c r="D10" s="88"/>
      <c r="E10" s="88"/>
      <c r="F10" s="88"/>
      <c r="G10" s="88"/>
      <c r="H10" s="88"/>
      <c r="I10" s="88"/>
      <c r="J10" s="88"/>
      <c r="K10" s="88" t="s">
        <v>21</v>
      </c>
      <c r="L10" s="88"/>
      <c r="M10" s="88"/>
      <c r="N10" s="88"/>
      <c r="O10" s="88"/>
      <c r="P10" s="88"/>
      <c r="Q10" s="89" t="s">
        <v>22</v>
      </c>
      <c r="R10" s="89"/>
      <c r="S10" s="89"/>
      <c r="T10" s="89"/>
      <c r="U10" s="89"/>
      <c r="V10" s="88" t="s">
        <v>23</v>
      </c>
      <c r="W10" s="88"/>
      <c r="X10" s="88"/>
      <c r="Y10" s="88"/>
      <c r="Z10" s="11" t="s">
        <v>24</v>
      </c>
    </row>
    <row r="11" spans="1:26" s="3" customFormat="1" ht="15.75" customHeight="1" thickBot="1" x14ac:dyDescent="0.25">
      <c r="A11" s="2"/>
      <c r="B11" s="33">
        <v>1</v>
      </c>
      <c r="C11" s="66">
        <v>2</v>
      </c>
      <c r="D11" s="34">
        <v>3</v>
      </c>
      <c r="E11" s="35">
        <v>4</v>
      </c>
      <c r="F11" s="34">
        <v>5</v>
      </c>
      <c r="G11" s="90">
        <v>6</v>
      </c>
      <c r="H11" s="90"/>
      <c r="I11" s="91">
        <v>7</v>
      </c>
      <c r="J11" s="91"/>
      <c r="K11" s="36">
        <v>8</v>
      </c>
      <c r="L11" s="37">
        <v>9</v>
      </c>
      <c r="M11" s="37">
        <v>10</v>
      </c>
      <c r="N11" s="37">
        <v>11</v>
      </c>
      <c r="O11" s="38">
        <v>12</v>
      </c>
      <c r="P11" s="39">
        <v>13</v>
      </c>
      <c r="Q11" s="66">
        <v>14</v>
      </c>
      <c r="R11" s="34">
        <v>15</v>
      </c>
      <c r="S11" s="35">
        <v>16</v>
      </c>
      <c r="T11" s="67">
        <v>17</v>
      </c>
      <c r="U11" s="67">
        <v>18</v>
      </c>
      <c r="V11" s="92">
        <v>19</v>
      </c>
      <c r="W11" s="92"/>
      <c r="X11" s="92"/>
      <c r="Y11" s="92"/>
      <c r="Z11" s="40">
        <v>20</v>
      </c>
    </row>
    <row r="12" spans="1:26" ht="29.25" customHeight="1" thickBot="1" x14ac:dyDescent="0.25">
      <c r="A12" s="2"/>
      <c r="B12" s="82" t="s">
        <v>25</v>
      </c>
      <c r="C12" s="76" t="s">
        <v>26</v>
      </c>
      <c r="D12" s="80" t="s">
        <v>27</v>
      </c>
      <c r="E12" s="76" t="s">
        <v>28</v>
      </c>
      <c r="F12" s="80" t="s">
        <v>29</v>
      </c>
      <c r="G12" s="76" t="s">
        <v>30</v>
      </c>
      <c r="H12" s="76"/>
      <c r="I12" s="80" t="s">
        <v>31</v>
      </c>
      <c r="J12" s="80"/>
      <c r="K12" s="84" t="s">
        <v>32</v>
      </c>
      <c r="L12" s="84" t="s">
        <v>33</v>
      </c>
      <c r="M12" s="84" t="s">
        <v>34</v>
      </c>
      <c r="N12" s="84" t="s">
        <v>35</v>
      </c>
      <c r="O12" s="86" t="s">
        <v>36</v>
      </c>
      <c r="P12" s="76" t="s">
        <v>37</v>
      </c>
      <c r="Q12" s="78" t="s">
        <v>38</v>
      </c>
      <c r="R12" s="80" t="s">
        <v>39</v>
      </c>
      <c r="S12" s="80" t="s">
        <v>40</v>
      </c>
      <c r="T12" s="80" t="s">
        <v>41</v>
      </c>
      <c r="U12" s="68" t="s">
        <v>42</v>
      </c>
      <c r="V12" s="70" t="s">
        <v>43</v>
      </c>
      <c r="W12" s="70" t="s">
        <v>44</v>
      </c>
      <c r="X12" s="70" t="s">
        <v>45</v>
      </c>
      <c r="Y12" s="70" t="s">
        <v>46</v>
      </c>
      <c r="Z12" s="72" t="s">
        <v>47</v>
      </c>
    </row>
    <row r="13" spans="1:26" ht="23.25" customHeight="1" x14ac:dyDescent="0.2">
      <c r="A13" s="2"/>
      <c r="B13" s="83"/>
      <c r="C13" s="77"/>
      <c r="D13" s="77"/>
      <c r="E13" s="77"/>
      <c r="F13" s="77"/>
      <c r="G13" s="65" t="s">
        <v>48</v>
      </c>
      <c r="H13" s="65" t="s">
        <v>49</v>
      </c>
      <c r="I13" s="42" t="s">
        <v>50</v>
      </c>
      <c r="J13" s="42" t="s">
        <v>51</v>
      </c>
      <c r="K13" s="85"/>
      <c r="L13" s="85"/>
      <c r="M13" s="85"/>
      <c r="N13" s="85"/>
      <c r="O13" s="87"/>
      <c r="P13" s="77"/>
      <c r="Q13" s="79"/>
      <c r="R13" s="81"/>
      <c r="S13" s="81"/>
      <c r="T13" s="77"/>
      <c r="U13" s="65" t="s">
        <v>52</v>
      </c>
      <c r="V13" s="71"/>
      <c r="W13" s="71"/>
      <c r="X13" s="71"/>
      <c r="Y13" s="71"/>
      <c r="Z13" s="73"/>
    </row>
    <row r="14" spans="1:26" s="12" customFormat="1" ht="15" x14ac:dyDescent="0.25">
      <c r="B14" s="43">
        <v>1</v>
      </c>
      <c r="C14" s="44" t="s">
        <v>53</v>
      </c>
      <c r="D14" s="45">
        <v>5</v>
      </c>
      <c r="E14" s="46" t="s">
        <v>54</v>
      </c>
      <c r="F14" s="47" t="s">
        <v>55</v>
      </c>
      <c r="G14" s="48" t="s">
        <v>56</v>
      </c>
      <c r="H14" s="48" t="s">
        <v>56</v>
      </c>
      <c r="I14" s="49">
        <v>19266126</v>
      </c>
      <c r="J14" s="47" t="s">
        <v>57</v>
      </c>
      <c r="K14" s="50">
        <v>15000000</v>
      </c>
      <c r="L14" s="45"/>
      <c r="M14" s="51"/>
      <c r="N14" s="50">
        <f t="shared" ref="N14:N39" si="0">K14+L14+M14</f>
        <v>15000000</v>
      </c>
      <c r="O14" s="50">
        <v>15000000</v>
      </c>
      <c r="P14" s="45" t="s">
        <v>58</v>
      </c>
      <c r="Q14" s="52">
        <v>42398</v>
      </c>
      <c r="R14" s="52">
        <v>42401</v>
      </c>
      <c r="S14" s="53">
        <v>42490</v>
      </c>
      <c r="T14" s="54">
        <v>3</v>
      </c>
      <c r="U14" s="45"/>
      <c r="V14" s="69"/>
      <c r="W14" s="69" t="s">
        <v>59</v>
      </c>
      <c r="X14" s="69"/>
      <c r="Y14" s="69" t="s">
        <v>59</v>
      </c>
      <c r="Z14" s="55">
        <f t="shared" ref="Z14:Z146" si="1">+O14/N14</f>
        <v>1</v>
      </c>
    </row>
    <row r="15" spans="1:26" ht="15" x14ac:dyDescent="0.25">
      <c r="A15" s="12"/>
      <c r="B15" s="43">
        <v>3</v>
      </c>
      <c r="C15" s="44" t="s">
        <v>60</v>
      </c>
      <c r="D15" s="45">
        <v>5</v>
      </c>
      <c r="E15" s="46" t="s">
        <v>54</v>
      </c>
      <c r="F15" s="47" t="s">
        <v>61</v>
      </c>
      <c r="G15" s="48" t="s">
        <v>56</v>
      </c>
      <c r="H15" s="48" t="s">
        <v>56</v>
      </c>
      <c r="I15" s="49">
        <v>1019077954</v>
      </c>
      <c r="J15" s="47" t="s">
        <v>62</v>
      </c>
      <c r="K15" s="50">
        <v>1800000</v>
      </c>
      <c r="L15" s="45"/>
      <c r="M15" s="50"/>
      <c r="N15" s="50">
        <f t="shared" si="0"/>
        <v>1800000</v>
      </c>
      <c r="O15" s="50">
        <v>1800000</v>
      </c>
      <c r="P15" s="45" t="s">
        <v>58</v>
      </c>
      <c r="Q15" s="52">
        <v>42447</v>
      </c>
      <c r="R15" s="52">
        <v>42461</v>
      </c>
      <c r="S15" s="53">
        <v>42490</v>
      </c>
      <c r="T15" s="54">
        <v>1</v>
      </c>
      <c r="U15" s="54"/>
      <c r="V15" s="69"/>
      <c r="W15" s="69"/>
      <c r="X15" s="69"/>
      <c r="Y15" s="69" t="s">
        <v>59</v>
      </c>
      <c r="Z15" s="55">
        <f t="shared" si="1"/>
        <v>1</v>
      </c>
    </row>
    <row r="16" spans="1:26" ht="15" x14ac:dyDescent="0.25">
      <c r="A16" s="12"/>
      <c r="B16" s="43">
        <v>4</v>
      </c>
      <c r="C16" s="44" t="s">
        <v>63</v>
      </c>
      <c r="D16" s="45">
        <v>5</v>
      </c>
      <c r="E16" s="46" t="s">
        <v>54</v>
      </c>
      <c r="F16" s="47" t="s">
        <v>64</v>
      </c>
      <c r="G16" s="48" t="s">
        <v>56</v>
      </c>
      <c r="H16" s="48" t="s">
        <v>56</v>
      </c>
      <c r="I16" s="49">
        <v>52223673</v>
      </c>
      <c r="J16" s="47" t="s">
        <v>65</v>
      </c>
      <c r="K16" s="50">
        <v>1800000</v>
      </c>
      <c r="L16" s="45"/>
      <c r="M16" s="50"/>
      <c r="N16" s="50">
        <f t="shared" si="0"/>
        <v>1800000</v>
      </c>
      <c r="O16" s="50">
        <v>1800000</v>
      </c>
      <c r="P16" s="45" t="s">
        <v>58</v>
      </c>
      <c r="Q16" s="52">
        <v>42447</v>
      </c>
      <c r="R16" s="52">
        <v>42461</v>
      </c>
      <c r="S16" s="53">
        <v>42490</v>
      </c>
      <c r="T16" s="54">
        <v>1</v>
      </c>
      <c r="U16" s="54"/>
      <c r="V16" s="69"/>
      <c r="W16" s="69"/>
      <c r="X16" s="69"/>
      <c r="Y16" s="69" t="s">
        <v>59</v>
      </c>
      <c r="Z16" s="55">
        <f t="shared" si="1"/>
        <v>1</v>
      </c>
    </row>
    <row r="17" spans="1:26" ht="15" x14ac:dyDescent="0.25">
      <c r="A17" s="12"/>
      <c r="B17" s="43">
        <v>5</v>
      </c>
      <c r="C17" s="44" t="s">
        <v>66</v>
      </c>
      <c r="D17" s="45">
        <v>5</v>
      </c>
      <c r="E17" s="46" t="s">
        <v>54</v>
      </c>
      <c r="F17" s="47" t="s">
        <v>67</v>
      </c>
      <c r="G17" s="48" t="s">
        <v>56</v>
      </c>
      <c r="H17" s="48" t="s">
        <v>56</v>
      </c>
      <c r="I17" s="49">
        <v>52258620</v>
      </c>
      <c r="J17" s="47" t="s">
        <v>68</v>
      </c>
      <c r="K17" s="50">
        <v>1800000</v>
      </c>
      <c r="L17" s="45"/>
      <c r="M17" s="50"/>
      <c r="N17" s="50">
        <f t="shared" si="0"/>
        <v>1800000</v>
      </c>
      <c r="O17" s="50">
        <v>1800000</v>
      </c>
      <c r="P17" s="45" t="s">
        <v>58</v>
      </c>
      <c r="Q17" s="52">
        <v>42447</v>
      </c>
      <c r="R17" s="52">
        <v>42461</v>
      </c>
      <c r="S17" s="53">
        <v>42490</v>
      </c>
      <c r="T17" s="54">
        <v>1</v>
      </c>
      <c r="U17" s="54"/>
      <c r="V17" s="69"/>
      <c r="W17" s="69"/>
      <c r="X17" s="69"/>
      <c r="Y17" s="69" t="s">
        <v>59</v>
      </c>
      <c r="Z17" s="55">
        <f t="shared" si="1"/>
        <v>1</v>
      </c>
    </row>
    <row r="18" spans="1:26" ht="15" x14ac:dyDescent="0.25">
      <c r="A18" s="12"/>
      <c r="B18" s="43">
        <v>6</v>
      </c>
      <c r="C18" s="44" t="s">
        <v>69</v>
      </c>
      <c r="D18" s="45">
        <v>5</v>
      </c>
      <c r="E18" s="46" t="s">
        <v>54</v>
      </c>
      <c r="F18" s="47" t="s">
        <v>70</v>
      </c>
      <c r="G18" s="48" t="s">
        <v>56</v>
      </c>
      <c r="H18" s="48" t="s">
        <v>56</v>
      </c>
      <c r="I18" s="49">
        <v>51754746</v>
      </c>
      <c r="J18" s="47" t="s">
        <v>71</v>
      </c>
      <c r="K18" s="50">
        <v>3500000</v>
      </c>
      <c r="L18" s="45"/>
      <c r="M18" s="50"/>
      <c r="N18" s="50">
        <f t="shared" si="0"/>
        <v>3500000</v>
      </c>
      <c r="O18" s="50">
        <v>3500000</v>
      </c>
      <c r="P18" s="45" t="s">
        <v>58</v>
      </c>
      <c r="Q18" s="52">
        <v>42459</v>
      </c>
      <c r="R18" s="52">
        <v>42466</v>
      </c>
      <c r="S18" s="53">
        <v>42495</v>
      </c>
      <c r="T18" s="54">
        <v>1</v>
      </c>
      <c r="U18" s="54"/>
      <c r="V18" s="69"/>
      <c r="W18" s="69"/>
      <c r="X18" s="69"/>
      <c r="Y18" s="69" t="s">
        <v>59</v>
      </c>
      <c r="Z18" s="55">
        <f t="shared" si="1"/>
        <v>1</v>
      </c>
    </row>
    <row r="19" spans="1:26" ht="15" x14ac:dyDescent="0.25">
      <c r="A19" s="12"/>
      <c r="B19" s="43">
        <v>7</v>
      </c>
      <c r="C19" s="44" t="s">
        <v>72</v>
      </c>
      <c r="D19" s="45">
        <v>5</v>
      </c>
      <c r="E19" s="46" t="s">
        <v>54</v>
      </c>
      <c r="F19" s="47" t="s">
        <v>70</v>
      </c>
      <c r="G19" s="48" t="s">
        <v>56</v>
      </c>
      <c r="H19" s="48" t="s">
        <v>56</v>
      </c>
      <c r="I19" s="49">
        <v>72428644</v>
      </c>
      <c r="J19" s="47" t="s">
        <v>73</v>
      </c>
      <c r="K19" s="50">
        <v>3500000</v>
      </c>
      <c r="L19" s="45"/>
      <c r="M19" s="50"/>
      <c r="N19" s="50">
        <f t="shared" si="0"/>
        <v>3500000</v>
      </c>
      <c r="O19" s="50">
        <v>3500000</v>
      </c>
      <c r="P19" s="45" t="s">
        <v>58</v>
      </c>
      <c r="Q19" s="52">
        <v>42447</v>
      </c>
      <c r="R19" s="52">
        <v>42461</v>
      </c>
      <c r="S19" s="53">
        <v>42490</v>
      </c>
      <c r="T19" s="54">
        <v>1</v>
      </c>
      <c r="U19" s="54"/>
      <c r="V19" s="69"/>
      <c r="W19" s="69"/>
      <c r="X19" s="69"/>
      <c r="Y19" s="69" t="s">
        <v>59</v>
      </c>
      <c r="Z19" s="55">
        <f t="shared" si="1"/>
        <v>1</v>
      </c>
    </row>
    <row r="20" spans="1:26" ht="15" x14ac:dyDescent="0.25">
      <c r="A20" s="12"/>
      <c r="B20" s="43">
        <v>8</v>
      </c>
      <c r="C20" s="44" t="s">
        <v>74</v>
      </c>
      <c r="D20" s="45">
        <v>5</v>
      </c>
      <c r="E20" s="46" t="s">
        <v>54</v>
      </c>
      <c r="F20" s="47" t="s">
        <v>75</v>
      </c>
      <c r="G20" s="48" t="s">
        <v>56</v>
      </c>
      <c r="H20" s="48" t="s">
        <v>56</v>
      </c>
      <c r="I20" s="49">
        <v>80034095</v>
      </c>
      <c r="J20" s="47" t="s">
        <v>76</v>
      </c>
      <c r="K20" s="50">
        <v>3300000</v>
      </c>
      <c r="L20" s="45"/>
      <c r="M20" s="50"/>
      <c r="N20" s="50">
        <f t="shared" si="0"/>
        <v>3300000</v>
      </c>
      <c r="O20" s="50">
        <v>3300000</v>
      </c>
      <c r="P20" s="45" t="s">
        <v>58</v>
      </c>
      <c r="Q20" s="52">
        <v>42447</v>
      </c>
      <c r="R20" s="52">
        <v>42461</v>
      </c>
      <c r="S20" s="53">
        <v>42490</v>
      </c>
      <c r="T20" s="54">
        <v>1</v>
      </c>
      <c r="U20" s="54"/>
      <c r="V20" s="69"/>
      <c r="W20" s="69"/>
      <c r="X20" s="69"/>
      <c r="Y20" s="69" t="s">
        <v>59</v>
      </c>
      <c r="Z20" s="55">
        <f t="shared" si="1"/>
        <v>1</v>
      </c>
    </row>
    <row r="21" spans="1:26" ht="15" x14ac:dyDescent="0.25">
      <c r="A21" s="12"/>
      <c r="B21" s="43">
        <v>9</v>
      </c>
      <c r="C21" s="44" t="s">
        <v>77</v>
      </c>
      <c r="D21" s="45">
        <v>5</v>
      </c>
      <c r="E21" s="46" t="s">
        <v>54</v>
      </c>
      <c r="F21" s="47" t="s">
        <v>78</v>
      </c>
      <c r="G21" s="48" t="s">
        <v>56</v>
      </c>
      <c r="H21" s="48" t="s">
        <v>56</v>
      </c>
      <c r="I21" s="49">
        <v>79151959</v>
      </c>
      <c r="J21" s="47" t="s">
        <v>79</v>
      </c>
      <c r="K21" s="50">
        <v>3300000</v>
      </c>
      <c r="L21" s="45"/>
      <c r="M21" s="50"/>
      <c r="N21" s="50">
        <f t="shared" si="0"/>
        <v>3300000</v>
      </c>
      <c r="O21" s="50">
        <v>3300000</v>
      </c>
      <c r="P21" s="45" t="s">
        <v>58</v>
      </c>
      <c r="Q21" s="52">
        <v>42447</v>
      </c>
      <c r="R21" s="52">
        <v>42461</v>
      </c>
      <c r="S21" s="53">
        <v>42490</v>
      </c>
      <c r="T21" s="54">
        <v>1</v>
      </c>
      <c r="U21" s="54"/>
      <c r="V21" s="69"/>
      <c r="W21" s="69"/>
      <c r="X21" s="69"/>
      <c r="Y21" s="69" t="s">
        <v>59</v>
      </c>
      <c r="Z21" s="55">
        <f t="shared" si="1"/>
        <v>1</v>
      </c>
    </row>
    <row r="22" spans="1:26" ht="15" x14ac:dyDescent="0.25">
      <c r="A22" s="12"/>
      <c r="B22" s="43">
        <v>10</v>
      </c>
      <c r="C22" s="44" t="s">
        <v>80</v>
      </c>
      <c r="D22" s="45">
        <v>5</v>
      </c>
      <c r="E22" s="46" t="s">
        <v>54</v>
      </c>
      <c r="F22" s="47" t="s">
        <v>78</v>
      </c>
      <c r="G22" s="48" t="s">
        <v>56</v>
      </c>
      <c r="H22" s="48" t="s">
        <v>56</v>
      </c>
      <c r="I22" s="49">
        <v>80854001</v>
      </c>
      <c r="J22" s="47" t="s">
        <v>81</v>
      </c>
      <c r="K22" s="50">
        <v>3300000</v>
      </c>
      <c r="L22" s="45"/>
      <c r="M22" s="50"/>
      <c r="N22" s="50">
        <f t="shared" si="0"/>
        <v>3300000</v>
      </c>
      <c r="O22" s="50">
        <v>3300000</v>
      </c>
      <c r="P22" s="45" t="s">
        <v>58</v>
      </c>
      <c r="Q22" s="52">
        <v>42447</v>
      </c>
      <c r="R22" s="52">
        <v>42461</v>
      </c>
      <c r="S22" s="53">
        <v>42490</v>
      </c>
      <c r="T22" s="54">
        <v>1</v>
      </c>
      <c r="U22" s="54"/>
      <c r="V22" s="69"/>
      <c r="W22" s="69"/>
      <c r="X22" s="69"/>
      <c r="Y22" s="69" t="s">
        <v>59</v>
      </c>
      <c r="Z22" s="55">
        <f t="shared" si="1"/>
        <v>1</v>
      </c>
    </row>
    <row r="23" spans="1:26" ht="15" x14ac:dyDescent="0.25">
      <c r="A23" s="12"/>
      <c r="B23" s="56">
        <v>11</v>
      </c>
      <c r="C23" s="44" t="s">
        <v>82</v>
      </c>
      <c r="D23" s="45">
        <v>5</v>
      </c>
      <c r="E23" s="46" t="s">
        <v>54</v>
      </c>
      <c r="F23" s="47" t="s">
        <v>83</v>
      </c>
      <c r="G23" s="48" t="s">
        <v>56</v>
      </c>
      <c r="H23" s="48" t="s">
        <v>56</v>
      </c>
      <c r="I23" s="49">
        <v>8722208</v>
      </c>
      <c r="J23" s="47" t="s">
        <v>84</v>
      </c>
      <c r="K23" s="50">
        <v>3500000</v>
      </c>
      <c r="L23" s="45"/>
      <c r="M23" s="50"/>
      <c r="N23" s="50">
        <f t="shared" si="0"/>
        <v>3500000</v>
      </c>
      <c r="O23" s="50">
        <v>3500000</v>
      </c>
      <c r="P23" s="45" t="s">
        <v>58</v>
      </c>
      <c r="Q23" s="52">
        <v>42459</v>
      </c>
      <c r="R23" s="52">
        <v>42461</v>
      </c>
      <c r="S23" s="53">
        <v>42490</v>
      </c>
      <c r="T23" s="57">
        <v>1</v>
      </c>
      <c r="U23" s="54"/>
      <c r="V23" s="69"/>
      <c r="W23" s="69"/>
      <c r="X23" s="69"/>
      <c r="Y23" s="69" t="s">
        <v>59</v>
      </c>
      <c r="Z23" s="55">
        <f t="shared" si="1"/>
        <v>1</v>
      </c>
    </row>
    <row r="24" spans="1:26" ht="15" x14ac:dyDescent="0.25">
      <c r="A24" s="12"/>
      <c r="B24" s="56">
        <v>12</v>
      </c>
      <c r="C24" s="44" t="s">
        <v>85</v>
      </c>
      <c r="D24" s="45">
        <v>5</v>
      </c>
      <c r="E24" s="46" t="s">
        <v>54</v>
      </c>
      <c r="F24" s="47" t="s">
        <v>86</v>
      </c>
      <c r="G24" s="48" t="s">
        <v>56</v>
      </c>
      <c r="H24" s="48" t="s">
        <v>56</v>
      </c>
      <c r="I24" s="49">
        <v>7733316</v>
      </c>
      <c r="J24" s="47" t="s">
        <v>87</v>
      </c>
      <c r="K24" s="50">
        <v>3500000</v>
      </c>
      <c r="L24" s="45"/>
      <c r="M24" s="50"/>
      <c r="N24" s="50">
        <f t="shared" si="0"/>
        <v>3500000</v>
      </c>
      <c r="O24" s="50">
        <v>3500000</v>
      </c>
      <c r="P24" s="45" t="s">
        <v>58</v>
      </c>
      <c r="Q24" s="52">
        <v>42459</v>
      </c>
      <c r="R24" s="52">
        <v>42461</v>
      </c>
      <c r="S24" s="53">
        <v>42490</v>
      </c>
      <c r="T24" s="57">
        <v>1</v>
      </c>
      <c r="U24" s="54"/>
      <c r="V24" s="69"/>
      <c r="W24" s="69"/>
      <c r="X24" s="69"/>
      <c r="Y24" s="69" t="s">
        <v>59</v>
      </c>
      <c r="Z24" s="55">
        <f t="shared" si="1"/>
        <v>1</v>
      </c>
    </row>
    <row r="25" spans="1:26" ht="15" x14ac:dyDescent="0.25">
      <c r="A25" s="12"/>
      <c r="B25" s="43">
        <v>13</v>
      </c>
      <c r="C25" s="44" t="s">
        <v>88</v>
      </c>
      <c r="D25" s="45">
        <v>5</v>
      </c>
      <c r="E25" s="46" t="s">
        <v>54</v>
      </c>
      <c r="F25" s="47" t="s">
        <v>83</v>
      </c>
      <c r="G25" s="48" t="s">
        <v>56</v>
      </c>
      <c r="H25" s="48" t="s">
        <v>56</v>
      </c>
      <c r="I25" s="49">
        <v>41692855</v>
      </c>
      <c r="J25" s="47" t="s">
        <v>89</v>
      </c>
      <c r="K25" s="50">
        <v>3500000</v>
      </c>
      <c r="L25" s="45"/>
      <c r="M25" s="50"/>
      <c r="N25" s="50">
        <f t="shared" si="0"/>
        <v>3500000</v>
      </c>
      <c r="O25" s="50">
        <v>3500000</v>
      </c>
      <c r="P25" s="45" t="s">
        <v>58</v>
      </c>
      <c r="Q25" s="52">
        <v>42459</v>
      </c>
      <c r="R25" s="52">
        <v>42461</v>
      </c>
      <c r="S25" s="53">
        <v>42490</v>
      </c>
      <c r="T25" s="54">
        <v>1</v>
      </c>
      <c r="U25" s="54"/>
      <c r="V25" s="69"/>
      <c r="W25" s="69"/>
      <c r="X25" s="69"/>
      <c r="Y25" s="69" t="s">
        <v>59</v>
      </c>
      <c r="Z25" s="55">
        <f t="shared" si="1"/>
        <v>1</v>
      </c>
    </row>
    <row r="26" spans="1:26" ht="15" x14ac:dyDescent="0.25">
      <c r="A26" s="12"/>
      <c r="B26" s="43">
        <v>14</v>
      </c>
      <c r="C26" s="44" t="s">
        <v>90</v>
      </c>
      <c r="D26" s="45">
        <v>5</v>
      </c>
      <c r="E26" s="46" t="s">
        <v>54</v>
      </c>
      <c r="F26" s="47" t="s">
        <v>91</v>
      </c>
      <c r="G26" s="48" t="s">
        <v>56</v>
      </c>
      <c r="H26" s="48" t="s">
        <v>56</v>
      </c>
      <c r="I26" s="49">
        <v>7604768</v>
      </c>
      <c r="J26" s="47" t="s">
        <v>92</v>
      </c>
      <c r="K26" s="50">
        <v>1800000</v>
      </c>
      <c r="L26" s="45"/>
      <c r="M26" s="50"/>
      <c r="N26" s="50">
        <f t="shared" si="0"/>
        <v>1800000</v>
      </c>
      <c r="O26" s="50">
        <v>1800000</v>
      </c>
      <c r="P26" s="45" t="s">
        <v>58</v>
      </c>
      <c r="Q26" s="52">
        <v>42459</v>
      </c>
      <c r="R26" s="52">
        <v>42461</v>
      </c>
      <c r="S26" s="53">
        <v>42490</v>
      </c>
      <c r="T26" s="54">
        <v>1</v>
      </c>
      <c r="U26" s="54"/>
      <c r="V26" s="69"/>
      <c r="W26" s="69"/>
      <c r="X26" s="69"/>
      <c r="Y26" s="69" t="s">
        <v>59</v>
      </c>
      <c r="Z26" s="55">
        <f t="shared" si="1"/>
        <v>1</v>
      </c>
    </row>
    <row r="27" spans="1:26" ht="15" x14ac:dyDescent="0.25">
      <c r="A27" s="12"/>
      <c r="B27" s="43">
        <v>15</v>
      </c>
      <c r="C27" s="44" t="s">
        <v>93</v>
      </c>
      <c r="D27" s="45">
        <v>5</v>
      </c>
      <c r="E27" s="46" t="s">
        <v>54</v>
      </c>
      <c r="F27" s="47" t="s">
        <v>94</v>
      </c>
      <c r="G27" s="48" t="s">
        <v>56</v>
      </c>
      <c r="H27" s="48" t="s">
        <v>56</v>
      </c>
      <c r="I27" s="49">
        <v>79297692</v>
      </c>
      <c r="J27" s="47" t="s">
        <v>95</v>
      </c>
      <c r="K27" s="50">
        <v>3500000</v>
      </c>
      <c r="L27" s="45"/>
      <c r="M27" s="50"/>
      <c r="N27" s="50">
        <f t="shared" si="0"/>
        <v>3500000</v>
      </c>
      <c r="O27" s="50">
        <v>3500000</v>
      </c>
      <c r="P27" s="45" t="s">
        <v>58</v>
      </c>
      <c r="Q27" s="52">
        <v>42459</v>
      </c>
      <c r="R27" s="52">
        <v>42461</v>
      </c>
      <c r="S27" s="53">
        <v>42490</v>
      </c>
      <c r="T27" s="54">
        <v>1</v>
      </c>
      <c r="U27" s="54"/>
      <c r="V27" s="69"/>
      <c r="W27" s="69"/>
      <c r="X27" s="69"/>
      <c r="Y27" s="69" t="s">
        <v>59</v>
      </c>
      <c r="Z27" s="55">
        <f t="shared" si="1"/>
        <v>1</v>
      </c>
    </row>
    <row r="28" spans="1:26" ht="15" x14ac:dyDescent="0.25">
      <c r="A28" s="12"/>
      <c r="B28" s="43">
        <v>16</v>
      </c>
      <c r="C28" s="44" t="s">
        <v>96</v>
      </c>
      <c r="D28" s="45">
        <v>5</v>
      </c>
      <c r="E28" s="46" t="s">
        <v>54</v>
      </c>
      <c r="F28" s="47" t="s">
        <v>97</v>
      </c>
      <c r="G28" s="48" t="s">
        <v>56</v>
      </c>
      <c r="H28" s="48" t="s">
        <v>56</v>
      </c>
      <c r="I28" s="49">
        <v>80849789</v>
      </c>
      <c r="J28" s="47" t="s">
        <v>98</v>
      </c>
      <c r="K28" s="50">
        <v>3300000</v>
      </c>
      <c r="L28" s="45"/>
      <c r="M28" s="50"/>
      <c r="N28" s="50">
        <f t="shared" si="0"/>
        <v>3300000</v>
      </c>
      <c r="O28" s="50">
        <v>3300000</v>
      </c>
      <c r="P28" s="45" t="s">
        <v>58</v>
      </c>
      <c r="Q28" s="52">
        <v>42459</v>
      </c>
      <c r="R28" s="52">
        <v>42461</v>
      </c>
      <c r="S28" s="53">
        <v>42490</v>
      </c>
      <c r="T28" s="54">
        <v>1</v>
      </c>
      <c r="U28" s="54"/>
      <c r="V28" s="69"/>
      <c r="W28" s="69"/>
      <c r="X28" s="69"/>
      <c r="Y28" s="69" t="s">
        <v>59</v>
      </c>
      <c r="Z28" s="55">
        <f t="shared" si="1"/>
        <v>1</v>
      </c>
    </row>
    <row r="29" spans="1:26" ht="15" x14ac:dyDescent="0.25">
      <c r="A29" s="12"/>
      <c r="B29" s="56">
        <v>17</v>
      </c>
      <c r="C29" s="44" t="s">
        <v>99</v>
      </c>
      <c r="D29" s="45">
        <v>5</v>
      </c>
      <c r="E29" s="46" t="s">
        <v>54</v>
      </c>
      <c r="F29" s="47" t="s">
        <v>100</v>
      </c>
      <c r="G29" s="48" t="s">
        <v>56</v>
      </c>
      <c r="H29" s="48" t="s">
        <v>56</v>
      </c>
      <c r="I29" s="49">
        <v>79913937</v>
      </c>
      <c r="J29" s="47" t="s">
        <v>101</v>
      </c>
      <c r="K29" s="50">
        <v>2500000</v>
      </c>
      <c r="L29" s="45"/>
      <c r="M29" s="50"/>
      <c r="N29" s="50">
        <f t="shared" si="0"/>
        <v>2500000</v>
      </c>
      <c r="O29" s="50">
        <v>2500000</v>
      </c>
      <c r="P29" s="45" t="s">
        <v>58</v>
      </c>
      <c r="Q29" s="52">
        <v>42459</v>
      </c>
      <c r="R29" s="52">
        <v>42461</v>
      </c>
      <c r="S29" s="53">
        <v>42490</v>
      </c>
      <c r="T29" s="57">
        <v>1</v>
      </c>
      <c r="U29" s="54"/>
      <c r="V29" s="69"/>
      <c r="W29" s="69"/>
      <c r="X29" s="69"/>
      <c r="Y29" s="69" t="s">
        <v>59</v>
      </c>
      <c r="Z29" s="55">
        <f t="shared" si="1"/>
        <v>1</v>
      </c>
    </row>
    <row r="30" spans="1:26" ht="15" x14ac:dyDescent="0.25">
      <c r="A30" s="12"/>
      <c r="B30" s="56">
        <v>18</v>
      </c>
      <c r="C30" s="44" t="s">
        <v>102</v>
      </c>
      <c r="D30" s="45">
        <v>5</v>
      </c>
      <c r="E30" s="46" t="s">
        <v>54</v>
      </c>
      <c r="F30" s="47" t="s">
        <v>103</v>
      </c>
      <c r="G30" s="48" t="s">
        <v>56</v>
      </c>
      <c r="H30" s="48" t="s">
        <v>56</v>
      </c>
      <c r="I30" s="49">
        <v>1019020962</v>
      </c>
      <c r="J30" s="47" t="s">
        <v>104</v>
      </c>
      <c r="K30" s="50">
        <v>1800000</v>
      </c>
      <c r="L30" s="45"/>
      <c r="M30" s="50"/>
      <c r="N30" s="50">
        <f t="shared" si="0"/>
        <v>1800000</v>
      </c>
      <c r="O30" s="50">
        <v>1800000</v>
      </c>
      <c r="P30" s="45" t="s">
        <v>58</v>
      </c>
      <c r="Q30" s="52">
        <v>42459</v>
      </c>
      <c r="R30" s="52">
        <v>42464</v>
      </c>
      <c r="S30" s="53">
        <v>42490</v>
      </c>
      <c r="T30" s="57">
        <v>1</v>
      </c>
      <c r="U30" s="54"/>
      <c r="V30" s="69"/>
      <c r="W30" s="69"/>
      <c r="X30" s="69"/>
      <c r="Y30" s="69" t="s">
        <v>59</v>
      </c>
      <c r="Z30" s="55">
        <f t="shared" si="1"/>
        <v>1</v>
      </c>
    </row>
    <row r="31" spans="1:26" ht="15" x14ac:dyDescent="0.25">
      <c r="A31" s="12"/>
      <c r="B31" s="43">
        <v>19</v>
      </c>
      <c r="C31" s="44" t="s">
        <v>105</v>
      </c>
      <c r="D31" s="45">
        <v>5</v>
      </c>
      <c r="E31" s="46" t="s">
        <v>54</v>
      </c>
      <c r="F31" s="47" t="s">
        <v>106</v>
      </c>
      <c r="G31" s="48" t="s">
        <v>56</v>
      </c>
      <c r="H31" s="48" t="s">
        <v>56</v>
      </c>
      <c r="I31" s="49">
        <v>52718197</v>
      </c>
      <c r="J31" s="47" t="s">
        <v>107</v>
      </c>
      <c r="K31" s="50">
        <v>3500000</v>
      </c>
      <c r="L31" s="45"/>
      <c r="M31" s="50"/>
      <c r="N31" s="50">
        <f t="shared" si="0"/>
        <v>3500000</v>
      </c>
      <c r="O31" s="50">
        <v>3500000</v>
      </c>
      <c r="P31" s="45" t="s">
        <v>58</v>
      </c>
      <c r="Q31" s="52">
        <v>42459</v>
      </c>
      <c r="R31" s="52">
        <v>42464</v>
      </c>
      <c r="S31" s="53">
        <v>42493</v>
      </c>
      <c r="T31" s="54">
        <v>1</v>
      </c>
      <c r="U31" s="54"/>
      <c r="V31" s="69"/>
      <c r="W31" s="69"/>
      <c r="X31" s="69"/>
      <c r="Y31" s="69" t="s">
        <v>59</v>
      </c>
      <c r="Z31" s="55">
        <f t="shared" si="1"/>
        <v>1</v>
      </c>
    </row>
    <row r="32" spans="1:26" ht="15" x14ac:dyDescent="0.25">
      <c r="A32" s="12"/>
      <c r="B32" s="43">
        <v>20</v>
      </c>
      <c r="C32" s="44" t="s">
        <v>108</v>
      </c>
      <c r="D32" s="45">
        <v>5</v>
      </c>
      <c r="E32" s="46" t="s">
        <v>54</v>
      </c>
      <c r="F32" s="47" t="s">
        <v>109</v>
      </c>
      <c r="G32" s="48" t="s">
        <v>56</v>
      </c>
      <c r="H32" s="48" t="s">
        <v>56</v>
      </c>
      <c r="I32" s="49">
        <v>79448735</v>
      </c>
      <c r="J32" s="47" t="s">
        <v>110</v>
      </c>
      <c r="K32" s="50">
        <v>3200000</v>
      </c>
      <c r="L32" s="45"/>
      <c r="M32" s="50"/>
      <c r="N32" s="50">
        <f t="shared" si="0"/>
        <v>3200000</v>
      </c>
      <c r="O32" s="50">
        <v>3200000</v>
      </c>
      <c r="P32" s="45" t="s">
        <v>58</v>
      </c>
      <c r="Q32" s="52">
        <v>42459</v>
      </c>
      <c r="R32" s="52">
        <v>42464</v>
      </c>
      <c r="S32" s="53">
        <v>42493</v>
      </c>
      <c r="T32" s="54">
        <v>1</v>
      </c>
      <c r="U32" s="54"/>
      <c r="V32" s="69"/>
      <c r="W32" s="69"/>
      <c r="X32" s="69"/>
      <c r="Y32" s="69" t="s">
        <v>59</v>
      </c>
      <c r="Z32" s="55">
        <f t="shared" si="1"/>
        <v>1</v>
      </c>
    </row>
    <row r="33" spans="1:26" ht="15" x14ac:dyDescent="0.25">
      <c r="A33" s="12"/>
      <c r="B33" s="43">
        <v>21</v>
      </c>
      <c r="C33" s="44" t="s">
        <v>111</v>
      </c>
      <c r="D33" s="45">
        <v>5</v>
      </c>
      <c r="E33" s="46" t="s">
        <v>54</v>
      </c>
      <c r="F33" s="47" t="s">
        <v>112</v>
      </c>
      <c r="G33" s="48" t="s">
        <v>56</v>
      </c>
      <c r="H33" s="48" t="s">
        <v>56</v>
      </c>
      <c r="I33" s="49">
        <v>1019108363</v>
      </c>
      <c r="J33" s="47" t="s">
        <v>113</v>
      </c>
      <c r="K33" s="50">
        <v>1800000</v>
      </c>
      <c r="L33" s="45"/>
      <c r="M33" s="50"/>
      <c r="N33" s="50">
        <f t="shared" si="0"/>
        <v>1800000</v>
      </c>
      <c r="O33" s="50">
        <v>1800000</v>
      </c>
      <c r="P33" s="45" t="s">
        <v>58</v>
      </c>
      <c r="Q33" s="52">
        <v>42459</v>
      </c>
      <c r="R33" s="52">
        <v>42464</v>
      </c>
      <c r="S33" s="53">
        <v>42493</v>
      </c>
      <c r="T33" s="54">
        <v>1</v>
      </c>
      <c r="U33" s="54"/>
      <c r="V33" s="69"/>
      <c r="W33" s="69"/>
      <c r="X33" s="69"/>
      <c r="Y33" s="69" t="s">
        <v>59</v>
      </c>
      <c r="Z33" s="55">
        <f t="shared" si="1"/>
        <v>1</v>
      </c>
    </row>
    <row r="34" spans="1:26" ht="15" x14ac:dyDescent="0.25">
      <c r="A34" s="12"/>
      <c r="B34" s="43">
        <v>22</v>
      </c>
      <c r="C34" s="44" t="s">
        <v>114</v>
      </c>
      <c r="D34" s="45">
        <v>5</v>
      </c>
      <c r="E34" s="46" t="s">
        <v>54</v>
      </c>
      <c r="F34" s="47" t="s">
        <v>115</v>
      </c>
      <c r="G34" s="48" t="s">
        <v>56</v>
      </c>
      <c r="H34" s="48" t="s">
        <v>56</v>
      </c>
      <c r="I34" s="49">
        <v>52068494</v>
      </c>
      <c r="J34" s="47" t="s">
        <v>116</v>
      </c>
      <c r="K34" s="50">
        <v>2500000</v>
      </c>
      <c r="L34" s="45"/>
      <c r="M34" s="50"/>
      <c r="N34" s="50">
        <f t="shared" si="0"/>
        <v>2500000</v>
      </c>
      <c r="O34" s="50">
        <v>2500000</v>
      </c>
      <c r="P34" s="45" t="s">
        <v>58</v>
      </c>
      <c r="Q34" s="52">
        <v>42459</v>
      </c>
      <c r="R34" s="52">
        <v>42464</v>
      </c>
      <c r="S34" s="53">
        <v>42493</v>
      </c>
      <c r="T34" s="54">
        <v>1</v>
      </c>
      <c r="U34" s="54"/>
      <c r="V34" s="69"/>
      <c r="W34" s="69"/>
      <c r="X34" s="69"/>
      <c r="Y34" s="69" t="s">
        <v>59</v>
      </c>
      <c r="Z34" s="55">
        <f t="shared" si="1"/>
        <v>1</v>
      </c>
    </row>
    <row r="35" spans="1:26" ht="15" x14ac:dyDescent="0.25">
      <c r="A35" s="12"/>
      <c r="B35" s="43">
        <v>23</v>
      </c>
      <c r="C35" s="44" t="s">
        <v>117</v>
      </c>
      <c r="D35" s="45">
        <v>5</v>
      </c>
      <c r="E35" s="46" t="s">
        <v>54</v>
      </c>
      <c r="F35" s="47" t="s">
        <v>118</v>
      </c>
      <c r="G35" s="48" t="s">
        <v>56</v>
      </c>
      <c r="H35" s="48" t="s">
        <v>56</v>
      </c>
      <c r="I35" s="49">
        <v>52975107</v>
      </c>
      <c r="J35" s="47" t="s">
        <v>119</v>
      </c>
      <c r="K35" s="50">
        <v>3200000</v>
      </c>
      <c r="L35" s="45"/>
      <c r="M35" s="50"/>
      <c r="N35" s="50">
        <f t="shared" si="0"/>
        <v>3200000</v>
      </c>
      <c r="O35" s="50">
        <v>3200000</v>
      </c>
      <c r="P35" s="45" t="s">
        <v>58</v>
      </c>
      <c r="Q35" s="52">
        <v>42460</v>
      </c>
      <c r="R35" s="52">
        <v>42488</v>
      </c>
      <c r="S35" s="53">
        <v>42517</v>
      </c>
      <c r="T35" s="54">
        <v>1</v>
      </c>
      <c r="U35" s="54"/>
      <c r="V35" s="69"/>
      <c r="W35" s="69"/>
      <c r="X35" s="69"/>
      <c r="Y35" s="69" t="s">
        <v>59</v>
      </c>
      <c r="Z35" s="55">
        <f t="shared" si="1"/>
        <v>1</v>
      </c>
    </row>
    <row r="36" spans="1:26" ht="15" x14ac:dyDescent="0.25">
      <c r="A36" s="12"/>
      <c r="B36" s="43">
        <v>24</v>
      </c>
      <c r="C36" s="44" t="s">
        <v>120</v>
      </c>
      <c r="D36" s="45">
        <v>5</v>
      </c>
      <c r="E36" s="46" t="s">
        <v>54</v>
      </c>
      <c r="F36" s="47" t="s">
        <v>121</v>
      </c>
      <c r="G36" s="48" t="s">
        <v>56</v>
      </c>
      <c r="H36" s="48" t="s">
        <v>56</v>
      </c>
      <c r="I36" s="49">
        <v>71674865</v>
      </c>
      <c r="J36" s="47" t="s">
        <v>122</v>
      </c>
      <c r="K36" s="50">
        <v>2500000</v>
      </c>
      <c r="L36" s="45"/>
      <c r="M36" s="50"/>
      <c r="N36" s="50">
        <f t="shared" si="0"/>
        <v>2500000</v>
      </c>
      <c r="O36" s="50">
        <v>2500000</v>
      </c>
      <c r="P36" s="45" t="s">
        <v>58</v>
      </c>
      <c r="Q36" s="52">
        <v>42459</v>
      </c>
      <c r="R36" s="52">
        <v>42464</v>
      </c>
      <c r="S36" s="53">
        <v>42493</v>
      </c>
      <c r="T36" s="54">
        <v>1</v>
      </c>
      <c r="U36" s="54"/>
      <c r="V36" s="69"/>
      <c r="W36" s="69"/>
      <c r="X36" s="69"/>
      <c r="Y36" s="69" t="s">
        <v>59</v>
      </c>
      <c r="Z36" s="55">
        <f t="shared" si="1"/>
        <v>1</v>
      </c>
    </row>
    <row r="37" spans="1:26" ht="15" x14ac:dyDescent="0.25">
      <c r="A37" s="12"/>
      <c r="B37" s="43">
        <v>25</v>
      </c>
      <c r="C37" s="44" t="s">
        <v>123</v>
      </c>
      <c r="D37" s="45">
        <v>5</v>
      </c>
      <c r="E37" s="46" t="s">
        <v>54</v>
      </c>
      <c r="F37" s="47" t="s">
        <v>124</v>
      </c>
      <c r="G37" s="48" t="s">
        <v>125</v>
      </c>
      <c r="H37" s="58" t="s">
        <v>125</v>
      </c>
      <c r="I37" s="49">
        <v>51604977</v>
      </c>
      <c r="J37" s="47" t="s">
        <v>126</v>
      </c>
      <c r="K37" s="50">
        <v>5654000</v>
      </c>
      <c r="L37" s="45"/>
      <c r="M37" s="50"/>
      <c r="N37" s="50">
        <f t="shared" si="0"/>
        <v>5654000</v>
      </c>
      <c r="O37" s="50">
        <v>5500000</v>
      </c>
      <c r="P37" s="45" t="s">
        <v>58</v>
      </c>
      <c r="Q37" s="52">
        <v>42459</v>
      </c>
      <c r="R37" s="52">
        <v>42464</v>
      </c>
      <c r="S37" s="53">
        <v>42493</v>
      </c>
      <c r="T37" s="54">
        <v>1</v>
      </c>
      <c r="U37" s="54"/>
      <c r="V37" s="69"/>
      <c r="W37" s="69"/>
      <c r="X37" s="69"/>
      <c r="Y37" s="69" t="s">
        <v>59</v>
      </c>
      <c r="Z37" s="55">
        <f t="shared" si="1"/>
        <v>0.97276264591439687</v>
      </c>
    </row>
    <row r="38" spans="1:26" ht="15" x14ac:dyDescent="0.25">
      <c r="A38" s="12"/>
      <c r="B38" s="43">
        <v>26</v>
      </c>
      <c r="C38" s="44" t="s">
        <v>127</v>
      </c>
      <c r="D38" s="45">
        <v>5</v>
      </c>
      <c r="E38" s="46" t="s">
        <v>54</v>
      </c>
      <c r="F38" s="47" t="s">
        <v>128</v>
      </c>
      <c r="G38" s="48" t="s">
        <v>56</v>
      </c>
      <c r="H38" s="48" t="s">
        <v>56</v>
      </c>
      <c r="I38" s="49">
        <v>1052390817</v>
      </c>
      <c r="J38" s="47" t="s">
        <v>129</v>
      </c>
      <c r="K38" s="50">
        <v>3500000</v>
      </c>
      <c r="L38" s="45"/>
      <c r="M38" s="50"/>
      <c r="N38" s="50">
        <f t="shared" si="0"/>
        <v>3500000</v>
      </c>
      <c r="O38" s="50">
        <v>3500000</v>
      </c>
      <c r="P38" s="45" t="s">
        <v>58</v>
      </c>
      <c r="Q38" s="52">
        <v>42460</v>
      </c>
      <c r="R38" s="52">
        <v>42467</v>
      </c>
      <c r="S38" s="53">
        <v>42496</v>
      </c>
      <c r="T38" s="54">
        <v>1</v>
      </c>
      <c r="U38" s="54"/>
      <c r="V38" s="69"/>
      <c r="W38" s="69"/>
      <c r="X38" s="69"/>
      <c r="Y38" s="69" t="s">
        <v>59</v>
      </c>
      <c r="Z38" s="55">
        <f t="shared" si="1"/>
        <v>1</v>
      </c>
    </row>
    <row r="39" spans="1:26" ht="15" x14ac:dyDescent="0.25">
      <c r="A39" s="12"/>
      <c r="B39" s="43">
        <v>27</v>
      </c>
      <c r="C39" s="44" t="s">
        <v>130</v>
      </c>
      <c r="D39" s="45">
        <v>11</v>
      </c>
      <c r="E39" s="59" t="s">
        <v>131</v>
      </c>
      <c r="F39" s="47" t="s">
        <v>132</v>
      </c>
      <c r="G39" s="48" t="s">
        <v>56</v>
      </c>
      <c r="H39" s="48" t="s">
        <v>56</v>
      </c>
      <c r="I39" s="49">
        <v>900170862</v>
      </c>
      <c r="J39" s="47" t="s">
        <v>133</v>
      </c>
      <c r="K39" s="50">
        <v>19000000</v>
      </c>
      <c r="L39" s="45"/>
      <c r="M39" s="50"/>
      <c r="N39" s="50">
        <f t="shared" si="0"/>
        <v>19000000</v>
      </c>
      <c r="O39" s="50">
        <v>19000000</v>
      </c>
      <c r="P39" s="45" t="s">
        <v>58</v>
      </c>
      <c r="Q39" s="52">
        <v>42460</v>
      </c>
      <c r="R39" s="52">
        <v>42475</v>
      </c>
      <c r="S39" s="53">
        <v>42718</v>
      </c>
      <c r="T39" s="54">
        <v>8</v>
      </c>
      <c r="U39" s="54"/>
      <c r="V39" s="69"/>
      <c r="W39" s="69"/>
      <c r="X39" s="69" t="s">
        <v>59</v>
      </c>
      <c r="Y39" s="69"/>
      <c r="Z39" s="55">
        <f t="shared" si="1"/>
        <v>1</v>
      </c>
    </row>
    <row r="40" spans="1:26" ht="15" x14ac:dyDescent="0.25">
      <c r="A40" s="12"/>
      <c r="B40" s="43">
        <v>27</v>
      </c>
      <c r="C40" s="44" t="s">
        <v>130</v>
      </c>
      <c r="D40" s="45">
        <v>11</v>
      </c>
      <c r="E40" s="59" t="s">
        <v>131</v>
      </c>
      <c r="F40" s="47" t="s">
        <v>132</v>
      </c>
      <c r="G40" s="48" t="s">
        <v>56</v>
      </c>
      <c r="H40" s="48" t="s">
        <v>56</v>
      </c>
      <c r="I40" s="49">
        <v>900170862</v>
      </c>
      <c r="J40" s="47" t="s">
        <v>133</v>
      </c>
      <c r="K40" s="50"/>
      <c r="L40" s="45"/>
      <c r="M40" s="50">
        <v>9500000</v>
      </c>
      <c r="N40" s="50">
        <f>+M40</f>
        <v>9500000</v>
      </c>
      <c r="O40" s="50">
        <v>5217900</v>
      </c>
      <c r="P40" s="45" t="s">
        <v>58</v>
      </c>
      <c r="Q40" s="52">
        <v>42548</v>
      </c>
      <c r="R40" s="52">
        <v>42579</v>
      </c>
      <c r="S40" s="53">
        <v>42718</v>
      </c>
      <c r="T40" s="54"/>
      <c r="U40" s="54"/>
      <c r="V40" s="69"/>
      <c r="W40" s="69"/>
      <c r="X40" s="69" t="s">
        <v>59</v>
      </c>
      <c r="Y40" s="69"/>
      <c r="Z40" s="55">
        <f t="shared" si="1"/>
        <v>0.54925263157894733</v>
      </c>
    </row>
    <row r="41" spans="1:26" ht="15" x14ac:dyDescent="0.25">
      <c r="A41" s="12"/>
      <c r="B41" s="43">
        <v>28</v>
      </c>
      <c r="C41" s="44" t="s">
        <v>134</v>
      </c>
      <c r="D41" s="45">
        <v>5</v>
      </c>
      <c r="E41" s="46" t="s">
        <v>54</v>
      </c>
      <c r="F41" s="47" t="s">
        <v>135</v>
      </c>
      <c r="G41" s="48" t="s">
        <v>56</v>
      </c>
      <c r="H41" s="48" t="s">
        <v>56</v>
      </c>
      <c r="I41" s="49">
        <v>52966841</v>
      </c>
      <c r="J41" s="47" t="s">
        <v>136</v>
      </c>
      <c r="K41" s="50">
        <v>5500000</v>
      </c>
      <c r="L41" s="45"/>
      <c r="M41" s="50"/>
      <c r="N41" s="50">
        <f>K41+L41+M41</f>
        <v>5500000</v>
      </c>
      <c r="O41" s="50">
        <v>5500000</v>
      </c>
      <c r="P41" s="45" t="s">
        <v>58</v>
      </c>
      <c r="Q41" s="52">
        <v>42464</v>
      </c>
      <c r="R41" s="52">
        <v>42467</v>
      </c>
      <c r="S41" s="53">
        <v>42496</v>
      </c>
      <c r="T41" s="54">
        <v>1</v>
      </c>
      <c r="U41" s="54"/>
      <c r="V41" s="69"/>
      <c r="W41" s="69"/>
      <c r="X41" s="69"/>
      <c r="Y41" s="69" t="s">
        <v>59</v>
      </c>
      <c r="Z41" s="55">
        <f t="shared" si="1"/>
        <v>1</v>
      </c>
    </row>
    <row r="42" spans="1:26" ht="15" x14ac:dyDescent="0.25">
      <c r="A42" s="12"/>
      <c r="B42" s="56">
        <v>33</v>
      </c>
      <c r="C42" s="44" t="s">
        <v>137</v>
      </c>
      <c r="D42" s="45">
        <v>4</v>
      </c>
      <c r="E42" s="46" t="s">
        <v>54</v>
      </c>
      <c r="F42" s="47" t="s">
        <v>138</v>
      </c>
      <c r="G42" s="48" t="s">
        <v>139</v>
      </c>
      <c r="H42" s="58" t="s">
        <v>139</v>
      </c>
      <c r="I42" s="49">
        <v>830016046</v>
      </c>
      <c r="J42" s="47" t="s">
        <v>140</v>
      </c>
      <c r="K42" s="50">
        <v>8748706</v>
      </c>
      <c r="L42" s="45"/>
      <c r="M42" s="50"/>
      <c r="N42" s="50">
        <f>K42+L42+M42</f>
        <v>8748706</v>
      </c>
      <c r="O42" s="50">
        <v>6407502</v>
      </c>
      <c r="P42" s="45" t="s">
        <v>141</v>
      </c>
      <c r="Q42" s="52">
        <v>42487</v>
      </c>
      <c r="R42" s="52">
        <v>42500</v>
      </c>
      <c r="S42" s="53">
        <v>42744</v>
      </c>
      <c r="T42" s="57">
        <v>8</v>
      </c>
      <c r="U42" s="54"/>
      <c r="V42" s="69"/>
      <c r="W42" s="69" t="s">
        <v>59</v>
      </c>
      <c r="X42" s="69"/>
      <c r="Y42" s="69"/>
      <c r="Z42" s="55">
        <f t="shared" si="1"/>
        <v>0.73239425350446108</v>
      </c>
    </row>
    <row r="43" spans="1:26" ht="15" x14ac:dyDescent="0.25">
      <c r="A43" s="12"/>
      <c r="B43" s="56">
        <v>33</v>
      </c>
      <c r="C43" s="44" t="s">
        <v>137</v>
      </c>
      <c r="D43" s="45">
        <v>4</v>
      </c>
      <c r="E43" s="46" t="s">
        <v>54</v>
      </c>
      <c r="F43" s="47" t="s">
        <v>138</v>
      </c>
      <c r="G43" s="48" t="s">
        <v>139</v>
      </c>
      <c r="H43" s="58" t="s">
        <v>139</v>
      </c>
      <c r="I43" s="49">
        <v>830016046</v>
      </c>
      <c r="J43" s="47" t="s">
        <v>140</v>
      </c>
      <c r="K43" s="50"/>
      <c r="L43" s="45"/>
      <c r="M43" s="60">
        <v>3932025</v>
      </c>
      <c r="N43" s="50">
        <f>+M43</f>
        <v>3932025</v>
      </c>
      <c r="O43" s="50">
        <v>0</v>
      </c>
      <c r="P43" s="45" t="s">
        <v>141</v>
      </c>
      <c r="Q43" s="52">
        <v>42724</v>
      </c>
      <c r="R43" s="52">
        <v>42734</v>
      </c>
      <c r="S43" s="53">
        <v>42864</v>
      </c>
      <c r="T43" s="57"/>
      <c r="U43" s="54">
        <v>4</v>
      </c>
      <c r="V43" s="69"/>
      <c r="W43" s="69" t="s">
        <v>59</v>
      </c>
      <c r="X43" s="69"/>
      <c r="Y43" s="69"/>
      <c r="Z43" s="55">
        <f t="shared" si="1"/>
        <v>0</v>
      </c>
    </row>
    <row r="44" spans="1:26" ht="15" x14ac:dyDescent="0.25">
      <c r="A44" s="12"/>
      <c r="B44" s="56">
        <v>34</v>
      </c>
      <c r="C44" s="44" t="s">
        <v>142</v>
      </c>
      <c r="D44" s="45">
        <v>9</v>
      </c>
      <c r="E44" s="46" t="s">
        <v>54</v>
      </c>
      <c r="F44" s="47" t="s">
        <v>143</v>
      </c>
      <c r="G44" s="48" t="s">
        <v>144</v>
      </c>
      <c r="H44" s="58" t="s">
        <v>144</v>
      </c>
      <c r="I44" s="49">
        <v>860353174</v>
      </c>
      <c r="J44" s="47" t="s">
        <v>145</v>
      </c>
      <c r="K44" s="50">
        <v>113176200</v>
      </c>
      <c r="L44" s="45"/>
      <c r="M44" s="50"/>
      <c r="N44" s="50">
        <f>K44+L44+M44</f>
        <v>113176200</v>
      </c>
      <c r="O44" s="50">
        <v>86768420</v>
      </c>
      <c r="P44" s="45" t="s">
        <v>141</v>
      </c>
      <c r="Q44" s="52">
        <v>42488</v>
      </c>
      <c r="R44" s="52">
        <v>42502</v>
      </c>
      <c r="S44" s="53">
        <v>42746</v>
      </c>
      <c r="T44" s="57">
        <v>8</v>
      </c>
      <c r="U44" s="54"/>
      <c r="V44" s="69"/>
      <c r="W44" s="69" t="s">
        <v>59</v>
      </c>
      <c r="X44" s="69"/>
      <c r="Y44" s="69"/>
      <c r="Z44" s="55">
        <f t="shared" si="1"/>
        <v>0.76666666666666672</v>
      </c>
    </row>
    <row r="45" spans="1:26" ht="15" x14ac:dyDescent="0.25">
      <c r="A45" s="12"/>
      <c r="B45" s="56">
        <v>34</v>
      </c>
      <c r="C45" s="44" t="s">
        <v>142</v>
      </c>
      <c r="D45" s="45">
        <v>9</v>
      </c>
      <c r="E45" s="46" t="s">
        <v>54</v>
      </c>
      <c r="F45" s="47" t="s">
        <v>143</v>
      </c>
      <c r="G45" s="48" t="s">
        <v>144</v>
      </c>
      <c r="H45" s="58" t="s">
        <v>144</v>
      </c>
      <c r="I45" s="49">
        <v>860353174</v>
      </c>
      <c r="J45" s="47" t="s">
        <v>145</v>
      </c>
      <c r="K45" s="50"/>
      <c r="L45" s="45"/>
      <c r="M45" s="60">
        <v>35367562</v>
      </c>
      <c r="N45" s="50">
        <f>+M45</f>
        <v>35367562</v>
      </c>
      <c r="O45" s="50">
        <v>0</v>
      </c>
      <c r="P45" s="45" t="s">
        <v>141</v>
      </c>
      <c r="Q45" s="52">
        <v>42734</v>
      </c>
      <c r="R45" s="52">
        <v>42747</v>
      </c>
      <c r="S45" s="53">
        <v>42821</v>
      </c>
      <c r="T45" s="57"/>
      <c r="U45" s="54">
        <v>2.5</v>
      </c>
      <c r="V45" s="69"/>
      <c r="W45" s="69" t="s">
        <v>59</v>
      </c>
      <c r="X45" s="69"/>
      <c r="Y45" s="69"/>
      <c r="Z45" s="55">
        <f t="shared" si="1"/>
        <v>0</v>
      </c>
    </row>
    <row r="46" spans="1:26" ht="15" x14ac:dyDescent="0.25">
      <c r="A46" s="12"/>
      <c r="B46" s="56">
        <v>35</v>
      </c>
      <c r="C46" s="44" t="s">
        <v>146</v>
      </c>
      <c r="D46" s="45">
        <v>5</v>
      </c>
      <c r="E46" s="46" t="s">
        <v>54</v>
      </c>
      <c r="F46" s="47" t="s">
        <v>147</v>
      </c>
      <c r="G46" s="48" t="s">
        <v>56</v>
      </c>
      <c r="H46" s="48" t="s">
        <v>56</v>
      </c>
      <c r="I46" s="49">
        <v>52392065</v>
      </c>
      <c r="J46" s="47" t="s">
        <v>148</v>
      </c>
      <c r="K46" s="50">
        <v>30150000</v>
      </c>
      <c r="L46" s="45"/>
      <c r="M46" s="50"/>
      <c r="N46" s="50">
        <f>K46+L46+M46</f>
        <v>30150000</v>
      </c>
      <c r="O46" s="50">
        <v>24750000</v>
      </c>
      <c r="P46" s="45" t="s">
        <v>58</v>
      </c>
      <c r="Q46" s="52">
        <v>42531</v>
      </c>
      <c r="R46" s="52">
        <v>42537</v>
      </c>
      <c r="S46" s="53">
        <v>42735</v>
      </c>
      <c r="T46" s="54">
        <v>6.7</v>
      </c>
      <c r="U46" s="54"/>
      <c r="V46" s="69"/>
      <c r="W46" s="69" t="s">
        <v>59</v>
      </c>
      <c r="X46" s="69"/>
      <c r="Y46" s="69"/>
      <c r="Z46" s="55">
        <f t="shared" si="1"/>
        <v>0.82089552238805974</v>
      </c>
    </row>
    <row r="47" spans="1:26" ht="15" x14ac:dyDescent="0.25">
      <c r="A47" s="12"/>
      <c r="B47" s="56">
        <v>35</v>
      </c>
      <c r="C47" s="44" t="s">
        <v>146</v>
      </c>
      <c r="D47" s="45">
        <v>5</v>
      </c>
      <c r="E47" s="46" t="s">
        <v>54</v>
      </c>
      <c r="F47" s="47" t="s">
        <v>147</v>
      </c>
      <c r="G47" s="48" t="s">
        <v>56</v>
      </c>
      <c r="H47" s="48" t="s">
        <v>56</v>
      </c>
      <c r="I47" s="49">
        <v>52392065</v>
      </c>
      <c r="J47" s="47" t="s">
        <v>148</v>
      </c>
      <c r="K47" s="50"/>
      <c r="L47" s="45"/>
      <c r="M47" s="60">
        <v>4500000</v>
      </c>
      <c r="N47" s="50">
        <f>+M47</f>
        <v>4500000</v>
      </c>
      <c r="O47" s="50">
        <v>0</v>
      </c>
      <c r="P47" s="45" t="s">
        <v>58</v>
      </c>
      <c r="Q47" s="52">
        <v>42731</v>
      </c>
      <c r="R47" s="52">
        <v>42736</v>
      </c>
      <c r="S47" s="53">
        <v>42765</v>
      </c>
      <c r="T47" s="54"/>
      <c r="U47" s="54">
        <v>1</v>
      </c>
      <c r="V47" s="69"/>
      <c r="W47" s="69" t="s">
        <v>59</v>
      </c>
      <c r="X47" s="69"/>
      <c r="Y47" s="69"/>
      <c r="Z47" s="55">
        <f t="shared" si="1"/>
        <v>0</v>
      </c>
    </row>
    <row r="48" spans="1:26" ht="15" x14ac:dyDescent="0.25">
      <c r="A48" s="12"/>
      <c r="B48" s="43">
        <v>36</v>
      </c>
      <c r="C48" s="44" t="s">
        <v>149</v>
      </c>
      <c r="D48" s="45">
        <v>5</v>
      </c>
      <c r="E48" s="46" t="s">
        <v>54</v>
      </c>
      <c r="F48" s="47" t="s">
        <v>150</v>
      </c>
      <c r="G48" s="48" t="s">
        <v>56</v>
      </c>
      <c r="H48" s="48" t="s">
        <v>56</v>
      </c>
      <c r="I48" s="49">
        <v>52820766</v>
      </c>
      <c r="J48" s="47" t="s">
        <v>151</v>
      </c>
      <c r="K48" s="50">
        <v>40200000</v>
      </c>
      <c r="L48" s="45"/>
      <c r="M48" s="50"/>
      <c r="N48" s="50">
        <f>K48+L48+M48</f>
        <v>40200000</v>
      </c>
      <c r="O48" s="50">
        <v>32200000</v>
      </c>
      <c r="P48" s="45" t="s">
        <v>58</v>
      </c>
      <c r="Q48" s="52">
        <v>42531</v>
      </c>
      <c r="R48" s="52">
        <v>42541</v>
      </c>
      <c r="S48" s="53">
        <v>42735</v>
      </c>
      <c r="T48" s="54">
        <v>6.7</v>
      </c>
      <c r="U48" s="54"/>
      <c r="V48" s="69"/>
      <c r="W48" s="69" t="s">
        <v>59</v>
      </c>
      <c r="X48" s="69"/>
      <c r="Y48" s="69"/>
      <c r="Z48" s="55">
        <f t="shared" si="1"/>
        <v>0.80099502487562191</v>
      </c>
    </row>
    <row r="49" spans="1:26" ht="15" x14ac:dyDescent="0.25">
      <c r="A49" s="12"/>
      <c r="B49" s="43">
        <v>36</v>
      </c>
      <c r="C49" s="44" t="s">
        <v>149</v>
      </c>
      <c r="D49" s="45">
        <v>5</v>
      </c>
      <c r="E49" s="46" t="s">
        <v>54</v>
      </c>
      <c r="F49" s="47" t="s">
        <v>150</v>
      </c>
      <c r="G49" s="48" t="s">
        <v>56</v>
      </c>
      <c r="H49" s="48" t="s">
        <v>56</v>
      </c>
      <c r="I49" s="49">
        <v>52820766</v>
      </c>
      <c r="J49" s="47" t="s">
        <v>151</v>
      </c>
      <c r="K49" s="50"/>
      <c r="L49" s="45"/>
      <c r="M49" s="60">
        <v>3200000</v>
      </c>
      <c r="N49" s="50">
        <f>+M49</f>
        <v>3200000</v>
      </c>
      <c r="O49" s="50">
        <v>0</v>
      </c>
      <c r="P49" s="45" t="s">
        <v>58</v>
      </c>
      <c r="Q49" s="52">
        <v>42734</v>
      </c>
      <c r="R49" s="52">
        <v>42736</v>
      </c>
      <c r="S49" s="53">
        <v>42765</v>
      </c>
      <c r="T49" s="54"/>
      <c r="U49" s="54">
        <v>1</v>
      </c>
      <c r="V49" s="69"/>
      <c r="W49" s="69" t="s">
        <v>59</v>
      </c>
      <c r="X49" s="69"/>
      <c r="Y49" s="69"/>
      <c r="Z49" s="55">
        <f t="shared" si="1"/>
        <v>0</v>
      </c>
    </row>
    <row r="50" spans="1:26" ht="15" x14ac:dyDescent="0.25">
      <c r="A50" s="12"/>
      <c r="B50" s="56">
        <v>37</v>
      </c>
      <c r="C50" s="44" t="s">
        <v>152</v>
      </c>
      <c r="D50" s="45">
        <v>5</v>
      </c>
      <c r="E50" s="46" t="s">
        <v>54</v>
      </c>
      <c r="F50" s="47" t="s">
        <v>153</v>
      </c>
      <c r="G50" s="48" t="s">
        <v>56</v>
      </c>
      <c r="H50" s="48" t="s">
        <v>56</v>
      </c>
      <c r="I50" s="49">
        <v>1020734793</v>
      </c>
      <c r="J50" s="47" t="s">
        <v>154</v>
      </c>
      <c r="K50" s="50">
        <v>39000000</v>
      </c>
      <c r="L50" s="45"/>
      <c r="M50" s="50"/>
      <c r="N50" s="50">
        <f>K50+L50+M50</f>
        <v>39000000</v>
      </c>
      <c r="O50" s="50">
        <v>30400000</v>
      </c>
      <c r="P50" s="45" t="s">
        <v>58</v>
      </c>
      <c r="Q50" s="52">
        <v>42537</v>
      </c>
      <c r="R50" s="52">
        <v>42543</v>
      </c>
      <c r="S50" s="53">
        <v>42735</v>
      </c>
      <c r="T50" s="54">
        <v>6.5</v>
      </c>
      <c r="U50" s="54"/>
      <c r="V50" s="69"/>
      <c r="W50" s="69" t="s">
        <v>59</v>
      </c>
      <c r="X50" s="69"/>
      <c r="Y50" s="69"/>
      <c r="Z50" s="55">
        <f t="shared" si="1"/>
        <v>0.77948717948717949</v>
      </c>
    </row>
    <row r="51" spans="1:26" ht="15" x14ac:dyDescent="0.25">
      <c r="A51" s="12"/>
      <c r="B51" s="56">
        <v>37</v>
      </c>
      <c r="C51" s="44" t="s">
        <v>152</v>
      </c>
      <c r="D51" s="45">
        <v>5</v>
      </c>
      <c r="E51" s="46" t="s">
        <v>54</v>
      </c>
      <c r="F51" s="47" t="s">
        <v>153</v>
      </c>
      <c r="G51" s="48" t="s">
        <v>56</v>
      </c>
      <c r="H51" s="48" t="s">
        <v>56</v>
      </c>
      <c r="I51" s="49">
        <v>1020734793</v>
      </c>
      <c r="J51" s="47" t="s">
        <v>154</v>
      </c>
      <c r="K51" s="50"/>
      <c r="L51" s="45"/>
      <c r="M51" s="60">
        <v>6000000</v>
      </c>
      <c r="N51" s="50">
        <f>+M51</f>
        <v>6000000</v>
      </c>
      <c r="O51" s="50">
        <v>0</v>
      </c>
      <c r="P51" s="45" t="s">
        <v>58</v>
      </c>
      <c r="Q51" s="52">
        <v>42732</v>
      </c>
      <c r="R51" s="52">
        <v>42736</v>
      </c>
      <c r="S51" s="53">
        <v>42765</v>
      </c>
      <c r="T51" s="54"/>
      <c r="U51" s="54">
        <v>1</v>
      </c>
      <c r="V51" s="69"/>
      <c r="W51" s="69" t="s">
        <v>59</v>
      </c>
      <c r="X51" s="69"/>
      <c r="Y51" s="69"/>
      <c r="Z51" s="55">
        <f t="shared" si="1"/>
        <v>0</v>
      </c>
    </row>
    <row r="52" spans="1:26" ht="15" x14ac:dyDescent="0.25">
      <c r="A52" s="12"/>
      <c r="B52" s="56">
        <v>38</v>
      </c>
      <c r="C52" s="44" t="s">
        <v>155</v>
      </c>
      <c r="D52" s="45">
        <v>5</v>
      </c>
      <c r="E52" s="46" t="s">
        <v>54</v>
      </c>
      <c r="F52" s="47" t="s">
        <v>156</v>
      </c>
      <c r="G52" s="48" t="s">
        <v>56</v>
      </c>
      <c r="H52" s="48" t="s">
        <v>56</v>
      </c>
      <c r="I52" s="49">
        <v>80139311</v>
      </c>
      <c r="J52" s="47" t="s">
        <v>157</v>
      </c>
      <c r="K52" s="50">
        <v>12350000</v>
      </c>
      <c r="L52" s="45"/>
      <c r="M52" s="50"/>
      <c r="N52" s="50">
        <f>K52+L52+M52</f>
        <v>12350000</v>
      </c>
      <c r="O52" s="50">
        <v>9943333</v>
      </c>
      <c r="P52" s="45" t="s">
        <v>58</v>
      </c>
      <c r="Q52" s="52">
        <v>42536</v>
      </c>
      <c r="R52" s="52">
        <v>42545</v>
      </c>
      <c r="S52" s="53">
        <v>42765</v>
      </c>
      <c r="T52" s="54">
        <v>6.5</v>
      </c>
      <c r="U52" s="54"/>
      <c r="V52" s="69"/>
      <c r="W52" s="69" t="s">
        <v>59</v>
      </c>
      <c r="X52" s="69"/>
      <c r="Y52" s="69"/>
      <c r="Z52" s="55">
        <f t="shared" si="1"/>
        <v>0.80512817813765181</v>
      </c>
    </row>
    <row r="53" spans="1:26" ht="15" x14ac:dyDescent="0.25">
      <c r="A53" s="12"/>
      <c r="B53" s="56">
        <v>38</v>
      </c>
      <c r="C53" s="44" t="s">
        <v>155</v>
      </c>
      <c r="D53" s="45">
        <v>5</v>
      </c>
      <c r="E53" s="46" t="s">
        <v>54</v>
      </c>
      <c r="F53" s="47" t="s">
        <v>156</v>
      </c>
      <c r="G53" s="48" t="s">
        <v>56</v>
      </c>
      <c r="H53" s="48" t="s">
        <v>56</v>
      </c>
      <c r="I53" s="49">
        <v>80139311</v>
      </c>
      <c r="J53" s="47" t="s">
        <v>157</v>
      </c>
      <c r="K53" s="50"/>
      <c r="L53" s="45"/>
      <c r="M53" s="60">
        <v>132240</v>
      </c>
      <c r="N53" s="50">
        <f>+M53</f>
        <v>132240</v>
      </c>
      <c r="O53" s="60">
        <v>66200</v>
      </c>
      <c r="P53" s="45" t="s">
        <v>58</v>
      </c>
      <c r="Q53" s="52">
        <v>42643</v>
      </c>
      <c r="R53" s="52">
        <f>+Q53</f>
        <v>42643</v>
      </c>
      <c r="S53" s="53">
        <v>42735</v>
      </c>
      <c r="T53" s="54"/>
      <c r="U53" s="54">
        <v>6.5</v>
      </c>
      <c r="V53" s="69"/>
      <c r="W53" s="69" t="s">
        <v>59</v>
      </c>
      <c r="X53" s="69"/>
      <c r="Y53" s="69"/>
      <c r="Z53" s="55">
        <f t="shared" si="1"/>
        <v>0.500604960677556</v>
      </c>
    </row>
    <row r="54" spans="1:26" ht="15" x14ac:dyDescent="0.25">
      <c r="A54" s="12"/>
      <c r="B54" s="56">
        <v>38</v>
      </c>
      <c r="C54" s="44" t="s">
        <v>155</v>
      </c>
      <c r="D54" s="45">
        <v>5</v>
      </c>
      <c r="E54" s="46" t="s">
        <v>54</v>
      </c>
      <c r="F54" s="47" t="s">
        <v>156</v>
      </c>
      <c r="G54" s="48" t="s">
        <v>56</v>
      </c>
      <c r="H54" s="48" t="s">
        <v>56</v>
      </c>
      <c r="I54" s="49">
        <v>80139311</v>
      </c>
      <c r="J54" s="47" t="s">
        <v>157</v>
      </c>
      <c r="K54" s="50"/>
      <c r="L54" s="45"/>
      <c r="M54" s="60">
        <v>1933100</v>
      </c>
      <c r="N54" s="50">
        <f>+M54</f>
        <v>1933100</v>
      </c>
      <c r="O54" s="50">
        <v>0</v>
      </c>
      <c r="P54" s="45" t="s">
        <v>58</v>
      </c>
      <c r="Q54" s="52">
        <v>42733</v>
      </c>
      <c r="R54" s="52">
        <v>42736</v>
      </c>
      <c r="S54" s="53">
        <v>42765</v>
      </c>
      <c r="T54" s="54"/>
      <c r="U54" s="54">
        <v>1</v>
      </c>
      <c r="V54" s="69"/>
      <c r="W54" s="69" t="s">
        <v>59</v>
      </c>
      <c r="X54" s="69"/>
      <c r="Y54" s="69"/>
      <c r="Z54" s="55">
        <f t="shared" si="1"/>
        <v>0</v>
      </c>
    </row>
    <row r="55" spans="1:26" ht="15" x14ac:dyDescent="0.25">
      <c r="A55" s="12"/>
      <c r="B55" s="56">
        <v>39</v>
      </c>
      <c r="C55" s="44" t="s">
        <v>158</v>
      </c>
      <c r="D55" s="45">
        <v>5</v>
      </c>
      <c r="E55" s="46" t="s">
        <v>54</v>
      </c>
      <c r="F55" s="47" t="s">
        <v>159</v>
      </c>
      <c r="G55" s="48" t="s">
        <v>56</v>
      </c>
      <c r="H55" s="48" t="s">
        <v>56</v>
      </c>
      <c r="I55" s="49">
        <v>52426849</v>
      </c>
      <c r="J55" s="47" t="s">
        <v>160</v>
      </c>
      <c r="K55" s="50">
        <v>41160000</v>
      </c>
      <c r="L55" s="45"/>
      <c r="M55" s="50"/>
      <c r="N55" s="50">
        <f>K55+L55+M55</f>
        <v>41160000</v>
      </c>
      <c r="O55" s="50">
        <v>30660000</v>
      </c>
      <c r="P55" s="45" t="s">
        <v>58</v>
      </c>
      <c r="Q55" s="52">
        <v>42536</v>
      </c>
      <c r="R55" s="52">
        <v>42556</v>
      </c>
      <c r="S55" s="53">
        <v>42735</v>
      </c>
      <c r="T55" s="54">
        <v>6.5</v>
      </c>
      <c r="U55" s="54"/>
      <c r="V55" s="69"/>
      <c r="W55" s="69" t="s">
        <v>59</v>
      </c>
      <c r="X55" s="69"/>
      <c r="Y55" s="69"/>
      <c r="Z55" s="55">
        <f t="shared" si="1"/>
        <v>0.74489795918367352</v>
      </c>
    </row>
    <row r="56" spans="1:26" ht="15" x14ac:dyDescent="0.25">
      <c r="A56" s="12"/>
      <c r="B56" s="56">
        <v>39</v>
      </c>
      <c r="C56" s="44" t="s">
        <v>158</v>
      </c>
      <c r="D56" s="45">
        <v>5</v>
      </c>
      <c r="E56" s="46" t="s">
        <v>54</v>
      </c>
      <c r="F56" s="47" t="s">
        <v>159</v>
      </c>
      <c r="G56" s="48" t="s">
        <v>56</v>
      </c>
      <c r="H56" s="48" t="s">
        <v>56</v>
      </c>
      <c r="I56" s="49">
        <v>52426849</v>
      </c>
      <c r="J56" s="47" t="s">
        <v>160</v>
      </c>
      <c r="K56" s="50"/>
      <c r="L56" s="45"/>
      <c r="M56" s="60">
        <v>6300000</v>
      </c>
      <c r="N56" s="50">
        <f>+M56</f>
        <v>6300000</v>
      </c>
      <c r="O56" s="50">
        <v>0</v>
      </c>
      <c r="P56" s="45" t="s">
        <v>58</v>
      </c>
      <c r="Q56" s="52">
        <v>42734</v>
      </c>
      <c r="R56" s="52">
        <v>42736</v>
      </c>
      <c r="S56" s="53">
        <v>42765</v>
      </c>
      <c r="T56" s="54"/>
      <c r="U56" s="54">
        <v>1</v>
      </c>
      <c r="V56" s="69"/>
      <c r="W56" s="69" t="s">
        <v>59</v>
      </c>
      <c r="X56" s="69"/>
      <c r="Y56" s="69"/>
      <c r="Z56" s="55">
        <f t="shared" si="1"/>
        <v>0</v>
      </c>
    </row>
    <row r="57" spans="1:26" ht="15" x14ac:dyDescent="0.25">
      <c r="A57" s="12"/>
      <c r="B57" s="43">
        <v>40</v>
      </c>
      <c r="C57" s="44" t="s">
        <v>161</v>
      </c>
      <c r="D57" s="45">
        <v>5</v>
      </c>
      <c r="E57" s="46" t="s">
        <v>54</v>
      </c>
      <c r="F57" s="47" t="s">
        <v>162</v>
      </c>
      <c r="G57" s="48" t="s">
        <v>56</v>
      </c>
      <c r="H57" s="48" t="s">
        <v>56</v>
      </c>
      <c r="I57" s="49">
        <v>80036601</v>
      </c>
      <c r="J57" s="47" t="s">
        <v>163</v>
      </c>
      <c r="K57" s="50">
        <v>16166666</v>
      </c>
      <c r="L57" s="45"/>
      <c r="M57" s="50"/>
      <c r="N57" s="50">
        <f>K57+L57+M57</f>
        <v>16166666</v>
      </c>
      <c r="O57" s="50">
        <v>13083333</v>
      </c>
      <c r="P57" s="45" t="s">
        <v>58</v>
      </c>
      <c r="Q57" s="52">
        <v>42537</v>
      </c>
      <c r="R57" s="52">
        <v>42545</v>
      </c>
      <c r="S57" s="53">
        <v>42735</v>
      </c>
      <c r="T57" s="54">
        <v>6.4</v>
      </c>
      <c r="U57" s="54"/>
      <c r="V57" s="69"/>
      <c r="W57" s="69" t="s">
        <v>59</v>
      </c>
      <c r="X57" s="69"/>
      <c r="Y57" s="69"/>
      <c r="Z57" s="55">
        <f t="shared" si="1"/>
        <v>0.80927836326921088</v>
      </c>
    </row>
    <row r="58" spans="1:26" ht="15" x14ac:dyDescent="0.25">
      <c r="A58" s="12"/>
      <c r="B58" s="43">
        <v>40</v>
      </c>
      <c r="C58" s="44" t="s">
        <v>161</v>
      </c>
      <c r="D58" s="45">
        <v>5</v>
      </c>
      <c r="E58" s="46" t="s">
        <v>54</v>
      </c>
      <c r="F58" s="47" t="s">
        <v>162</v>
      </c>
      <c r="G58" s="48" t="s">
        <v>56</v>
      </c>
      <c r="H58" s="48" t="s">
        <v>56</v>
      </c>
      <c r="I58" s="49">
        <v>80036601</v>
      </c>
      <c r="J58" s="47" t="s">
        <v>163</v>
      </c>
      <c r="K58" s="50"/>
      <c r="L58" s="45"/>
      <c r="M58" s="60">
        <v>2500000</v>
      </c>
      <c r="N58" s="50">
        <f>+M58</f>
        <v>2500000</v>
      </c>
      <c r="O58" s="50">
        <v>0</v>
      </c>
      <c r="P58" s="45" t="s">
        <v>58</v>
      </c>
      <c r="Q58" s="52">
        <v>42734</v>
      </c>
      <c r="R58" s="52">
        <v>42736</v>
      </c>
      <c r="S58" s="53">
        <v>42765</v>
      </c>
      <c r="T58" s="54"/>
      <c r="U58" s="54">
        <v>1</v>
      </c>
      <c r="V58" s="69"/>
      <c r="W58" s="69" t="s">
        <v>59</v>
      </c>
      <c r="X58" s="69"/>
      <c r="Y58" s="69"/>
      <c r="Z58" s="55">
        <f t="shared" si="1"/>
        <v>0</v>
      </c>
    </row>
    <row r="59" spans="1:26" ht="15" x14ac:dyDescent="0.25">
      <c r="A59" s="12"/>
      <c r="B59" s="56">
        <v>41</v>
      </c>
      <c r="C59" s="44" t="s">
        <v>164</v>
      </c>
      <c r="D59" s="45">
        <v>5</v>
      </c>
      <c r="E59" s="46" t="s">
        <v>54</v>
      </c>
      <c r="F59" s="47" t="s">
        <v>165</v>
      </c>
      <c r="G59" s="48" t="s">
        <v>125</v>
      </c>
      <c r="H59" s="48" t="s">
        <v>125</v>
      </c>
      <c r="I59" s="49">
        <v>80283308</v>
      </c>
      <c r="J59" s="47" t="s">
        <v>166</v>
      </c>
      <c r="K59" s="50">
        <v>40950000</v>
      </c>
      <c r="L59" s="45"/>
      <c r="M59" s="50"/>
      <c r="N59" s="50">
        <f>K59+L59+M59</f>
        <v>40950000</v>
      </c>
      <c r="O59" s="50">
        <f>32130000</f>
        <v>32130000</v>
      </c>
      <c r="P59" s="45" t="s">
        <v>58</v>
      </c>
      <c r="Q59" s="52">
        <v>42537</v>
      </c>
      <c r="R59" s="52">
        <v>42543</v>
      </c>
      <c r="S59" s="53">
        <v>42735</v>
      </c>
      <c r="T59" s="54">
        <v>6.5</v>
      </c>
      <c r="U59" s="54"/>
      <c r="V59" s="69"/>
      <c r="W59" s="69"/>
      <c r="X59" s="69" t="s">
        <v>59</v>
      </c>
      <c r="Y59" s="69"/>
      <c r="Z59" s="55">
        <f t="shared" si="1"/>
        <v>0.7846153846153846</v>
      </c>
    </row>
    <row r="60" spans="1:26" ht="15" x14ac:dyDescent="0.25">
      <c r="A60" s="12"/>
      <c r="B60" s="56">
        <v>41</v>
      </c>
      <c r="C60" s="44" t="s">
        <v>164</v>
      </c>
      <c r="D60" s="45">
        <v>5</v>
      </c>
      <c r="E60" s="46" t="s">
        <v>54</v>
      </c>
      <c r="F60" s="47" t="s">
        <v>165</v>
      </c>
      <c r="G60" s="48" t="s">
        <v>125</v>
      </c>
      <c r="H60" s="48" t="s">
        <v>125</v>
      </c>
      <c r="I60" s="49">
        <v>80283308</v>
      </c>
      <c r="J60" s="47" t="s">
        <v>166</v>
      </c>
      <c r="K60" s="50"/>
      <c r="L60" s="45"/>
      <c r="M60" s="60">
        <v>1227744</v>
      </c>
      <c r="N60" s="50">
        <f>+M60</f>
        <v>1227744</v>
      </c>
      <c r="O60" s="60">
        <v>872014</v>
      </c>
      <c r="P60" s="45" t="s">
        <v>58</v>
      </c>
      <c r="Q60" s="52">
        <v>42578</v>
      </c>
      <c r="R60" s="52">
        <f>+Q60</f>
        <v>42578</v>
      </c>
      <c r="S60" s="53">
        <v>42735</v>
      </c>
      <c r="T60" s="54"/>
      <c r="U60" s="54">
        <v>6.5</v>
      </c>
      <c r="V60" s="69"/>
      <c r="W60" s="69"/>
      <c r="X60" s="69" t="s">
        <v>59</v>
      </c>
      <c r="Y60" s="69"/>
      <c r="Z60" s="55">
        <f t="shared" si="1"/>
        <v>0.71025718716605413</v>
      </c>
    </row>
    <row r="61" spans="1:26" ht="15" x14ac:dyDescent="0.25">
      <c r="A61" s="12"/>
      <c r="B61" s="43">
        <v>42</v>
      </c>
      <c r="C61" s="44" t="s">
        <v>167</v>
      </c>
      <c r="D61" s="45">
        <v>5</v>
      </c>
      <c r="E61" s="46" t="s">
        <v>54</v>
      </c>
      <c r="F61" s="47" t="s">
        <v>168</v>
      </c>
      <c r="G61" s="48" t="s">
        <v>56</v>
      </c>
      <c r="H61" s="48" t="s">
        <v>56</v>
      </c>
      <c r="I61" s="49">
        <v>52966841</v>
      </c>
      <c r="J61" s="47" t="s">
        <v>169</v>
      </c>
      <c r="K61" s="50">
        <v>40950000</v>
      </c>
      <c r="L61" s="45"/>
      <c r="M61" s="50"/>
      <c r="N61" s="50">
        <f>K61+L61+M61</f>
        <v>40950000</v>
      </c>
      <c r="O61" s="50">
        <v>33600000</v>
      </c>
      <c r="P61" s="45" t="s">
        <v>58</v>
      </c>
      <c r="Q61" s="52">
        <v>42537</v>
      </c>
      <c r="R61" s="52">
        <v>42542</v>
      </c>
      <c r="S61" s="53">
        <v>42735</v>
      </c>
      <c r="T61" s="54">
        <v>6.5</v>
      </c>
      <c r="U61" s="54"/>
      <c r="V61" s="69"/>
      <c r="W61" s="69" t="s">
        <v>59</v>
      </c>
      <c r="X61" s="69"/>
      <c r="Y61" s="69"/>
      <c r="Z61" s="55">
        <f t="shared" si="1"/>
        <v>0.82051282051282048</v>
      </c>
    </row>
    <row r="62" spans="1:26" ht="15" x14ac:dyDescent="0.25">
      <c r="A62" s="12"/>
      <c r="B62" s="43">
        <v>42</v>
      </c>
      <c r="C62" s="44" t="s">
        <v>167</v>
      </c>
      <c r="D62" s="45">
        <v>5</v>
      </c>
      <c r="E62" s="46" t="s">
        <v>54</v>
      </c>
      <c r="F62" s="47" t="s">
        <v>168</v>
      </c>
      <c r="G62" s="48" t="s">
        <v>56</v>
      </c>
      <c r="H62" s="48" t="s">
        <v>56</v>
      </c>
      <c r="I62" s="49">
        <v>52966841</v>
      </c>
      <c r="J62" s="47" t="s">
        <v>169</v>
      </c>
      <c r="K62" s="50"/>
      <c r="L62" s="45"/>
      <c r="M62" s="60">
        <v>6300000</v>
      </c>
      <c r="N62" s="50">
        <f>+M62</f>
        <v>6300000</v>
      </c>
      <c r="O62" s="50">
        <v>0</v>
      </c>
      <c r="P62" s="45" t="s">
        <v>58</v>
      </c>
      <c r="Q62" s="52">
        <v>42730</v>
      </c>
      <c r="R62" s="52">
        <v>42736</v>
      </c>
      <c r="S62" s="53">
        <v>42765</v>
      </c>
      <c r="T62" s="54"/>
      <c r="U62" s="54">
        <v>1</v>
      </c>
      <c r="V62" s="69"/>
      <c r="W62" s="69" t="s">
        <v>59</v>
      </c>
      <c r="X62" s="69"/>
      <c r="Y62" s="69"/>
      <c r="Z62" s="55">
        <f t="shared" si="1"/>
        <v>0</v>
      </c>
    </row>
    <row r="63" spans="1:26" ht="15" x14ac:dyDescent="0.25">
      <c r="A63" s="12"/>
      <c r="B63" s="43">
        <v>43</v>
      </c>
      <c r="C63" s="44" t="s">
        <v>170</v>
      </c>
      <c r="D63" s="45">
        <v>5</v>
      </c>
      <c r="E63" s="46" t="s">
        <v>54</v>
      </c>
      <c r="F63" s="47" t="s">
        <v>171</v>
      </c>
      <c r="G63" s="48" t="s">
        <v>56</v>
      </c>
      <c r="H63" s="48" t="s">
        <v>56</v>
      </c>
      <c r="I63" s="49">
        <v>79685479</v>
      </c>
      <c r="J63" s="47" t="s">
        <v>172</v>
      </c>
      <c r="K63" s="50">
        <v>12999999</v>
      </c>
      <c r="L63" s="45"/>
      <c r="M63" s="50"/>
      <c r="N63" s="50">
        <f>K63+L63+M63</f>
        <v>12999999</v>
      </c>
      <c r="O63" s="50">
        <f>10000000</f>
        <v>10000000</v>
      </c>
      <c r="P63" s="45" t="s">
        <v>58</v>
      </c>
      <c r="Q63" s="52">
        <v>42537</v>
      </c>
      <c r="R63" s="52">
        <v>42552</v>
      </c>
      <c r="S63" s="53">
        <v>42735</v>
      </c>
      <c r="T63" s="54">
        <v>6.5</v>
      </c>
      <c r="U63" s="54"/>
      <c r="V63" s="69"/>
      <c r="W63" s="69"/>
      <c r="X63" s="69" t="s">
        <v>59</v>
      </c>
      <c r="Y63" s="69"/>
      <c r="Z63" s="55">
        <f t="shared" si="1"/>
        <v>0.76923082840237145</v>
      </c>
    </row>
    <row r="64" spans="1:26" ht="15" x14ac:dyDescent="0.25">
      <c r="A64" s="12"/>
      <c r="B64" s="43">
        <v>43</v>
      </c>
      <c r="C64" s="44" t="s">
        <v>170</v>
      </c>
      <c r="D64" s="45">
        <v>5</v>
      </c>
      <c r="E64" s="46" t="s">
        <v>54</v>
      </c>
      <c r="F64" s="47" t="s">
        <v>171</v>
      </c>
      <c r="G64" s="48" t="s">
        <v>56</v>
      </c>
      <c r="H64" s="48" t="s">
        <v>56</v>
      </c>
      <c r="I64" s="49">
        <v>79685479</v>
      </c>
      <c r="J64" s="47" t="s">
        <v>172</v>
      </c>
      <c r="K64" s="50"/>
      <c r="L64" s="45"/>
      <c r="M64" s="60">
        <v>139200</v>
      </c>
      <c r="N64" s="50">
        <f>+M64</f>
        <v>139200</v>
      </c>
      <c r="O64" s="60">
        <v>69400</v>
      </c>
      <c r="P64" s="45" t="s">
        <v>58</v>
      </c>
      <c r="Q64" s="52">
        <v>42627</v>
      </c>
      <c r="R64" s="52">
        <v>42627</v>
      </c>
      <c r="S64" s="53">
        <v>42735</v>
      </c>
      <c r="T64" s="54"/>
      <c r="U64" s="54">
        <v>6.5</v>
      </c>
      <c r="V64" s="69"/>
      <c r="W64" s="69"/>
      <c r="X64" s="69" t="s">
        <v>59</v>
      </c>
      <c r="Y64" s="69"/>
      <c r="Z64" s="55">
        <f t="shared" si="1"/>
        <v>0.49856321839080459</v>
      </c>
    </row>
    <row r="65" spans="1:26" ht="15" x14ac:dyDescent="0.25">
      <c r="A65" s="12"/>
      <c r="B65" s="43">
        <v>44</v>
      </c>
      <c r="C65" s="44" t="s">
        <v>173</v>
      </c>
      <c r="D65" s="45">
        <v>5</v>
      </c>
      <c r="E65" s="46" t="s">
        <v>54</v>
      </c>
      <c r="F65" s="47" t="s">
        <v>156</v>
      </c>
      <c r="G65" s="48" t="s">
        <v>56</v>
      </c>
      <c r="H65" s="48" t="s">
        <v>56</v>
      </c>
      <c r="I65" s="49">
        <v>79577058</v>
      </c>
      <c r="J65" s="47" t="s">
        <v>174</v>
      </c>
      <c r="K65" s="50">
        <v>12096333</v>
      </c>
      <c r="L65" s="45"/>
      <c r="M65" s="50"/>
      <c r="N65" s="50">
        <f>K65+L65+M65</f>
        <v>12096333</v>
      </c>
      <c r="O65" s="50">
        <f>9943333</f>
        <v>9943333</v>
      </c>
      <c r="P65" s="45" t="s">
        <v>58</v>
      </c>
      <c r="Q65" s="52">
        <v>42541</v>
      </c>
      <c r="R65" s="52">
        <v>42545</v>
      </c>
      <c r="S65" s="53">
        <v>42735</v>
      </c>
      <c r="T65" s="54">
        <v>6.3</v>
      </c>
      <c r="U65" s="54"/>
      <c r="V65" s="69"/>
      <c r="W65" s="69" t="s">
        <v>59</v>
      </c>
      <c r="X65" s="69"/>
      <c r="Y65" s="69"/>
      <c r="Z65" s="55">
        <f t="shared" si="1"/>
        <v>0.82201217509471669</v>
      </c>
    </row>
    <row r="66" spans="1:26" ht="15" x14ac:dyDescent="0.25">
      <c r="A66" s="12"/>
      <c r="B66" s="43">
        <v>44</v>
      </c>
      <c r="C66" s="44" t="s">
        <v>173</v>
      </c>
      <c r="D66" s="45">
        <v>5</v>
      </c>
      <c r="E66" s="46" t="s">
        <v>54</v>
      </c>
      <c r="F66" s="47" t="s">
        <v>156</v>
      </c>
      <c r="G66" s="48" t="s">
        <v>56</v>
      </c>
      <c r="H66" s="48" t="s">
        <v>56</v>
      </c>
      <c r="I66" s="49">
        <v>79577058</v>
      </c>
      <c r="J66" s="47" t="s">
        <v>174</v>
      </c>
      <c r="K66" s="50"/>
      <c r="L66" s="45"/>
      <c r="M66" s="60">
        <v>132240</v>
      </c>
      <c r="N66" s="60">
        <f>+M66</f>
        <v>132240</v>
      </c>
      <c r="O66" s="60">
        <v>66200</v>
      </c>
      <c r="P66" s="45" t="s">
        <v>58</v>
      </c>
      <c r="Q66" s="52">
        <v>42643</v>
      </c>
      <c r="R66" s="52">
        <v>42643</v>
      </c>
      <c r="S66" s="53">
        <v>42735</v>
      </c>
      <c r="T66" s="54"/>
      <c r="U66" s="54">
        <v>6.3</v>
      </c>
      <c r="V66" s="69"/>
      <c r="W66" s="69" t="s">
        <v>59</v>
      </c>
      <c r="X66" s="69"/>
      <c r="Y66" s="69"/>
      <c r="Z66" s="55">
        <f t="shared" si="1"/>
        <v>0.500604960677556</v>
      </c>
    </row>
    <row r="67" spans="1:26" ht="15" x14ac:dyDescent="0.25">
      <c r="A67" s="12"/>
      <c r="B67" s="43">
        <v>44</v>
      </c>
      <c r="C67" s="44" t="s">
        <v>173</v>
      </c>
      <c r="D67" s="45">
        <v>5</v>
      </c>
      <c r="E67" s="46" t="s">
        <v>54</v>
      </c>
      <c r="F67" s="47" t="s">
        <v>156</v>
      </c>
      <c r="G67" s="48" t="s">
        <v>56</v>
      </c>
      <c r="H67" s="48" t="s">
        <v>56</v>
      </c>
      <c r="I67" s="49">
        <v>79577058</v>
      </c>
      <c r="J67" s="47" t="s">
        <v>174</v>
      </c>
      <c r="K67" s="50"/>
      <c r="L67" s="45"/>
      <c r="M67" s="60">
        <v>1900000</v>
      </c>
      <c r="N67" s="60">
        <f>+M67</f>
        <v>1900000</v>
      </c>
      <c r="O67" s="50">
        <v>0</v>
      </c>
      <c r="P67" s="45" t="s">
        <v>58</v>
      </c>
      <c r="Q67" s="52">
        <v>42731</v>
      </c>
      <c r="R67" s="52">
        <v>42736</v>
      </c>
      <c r="S67" s="53">
        <v>42765</v>
      </c>
      <c r="T67" s="54"/>
      <c r="U67" s="54">
        <v>1</v>
      </c>
      <c r="V67" s="69"/>
      <c r="W67" s="69" t="s">
        <v>59</v>
      </c>
      <c r="X67" s="69"/>
      <c r="Y67" s="69"/>
      <c r="Z67" s="55">
        <f t="shared" si="1"/>
        <v>0</v>
      </c>
    </row>
    <row r="68" spans="1:26" ht="15" x14ac:dyDescent="0.25">
      <c r="A68" s="12"/>
      <c r="B68" s="43">
        <v>45</v>
      </c>
      <c r="C68" s="44" t="s">
        <v>175</v>
      </c>
      <c r="D68" s="45">
        <v>5</v>
      </c>
      <c r="E68" s="46" t="s">
        <v>54</v>
      </c>
      <c r="F68" s="47" t="s">
        <v>176</v>
      </c>
      <c r="G68" s="48" t="s">
        <v>56</v>
      </c>
      <c r="H68" s="48" t="s">
        <v>56</v>
      </c>
      <c r="I68" s="49">
        <v>1032398698</v>
      </c>
      <c r="J68" s="47" t="s">
        <v>177</v>
      </c>
      <c r="K68" s="50">
        <v>39900000</v>
      </c>
      <c r="L68" s="45"/>
      <c r="M68" s="50"/>
      <c r="N68" s="50">
        <f>K68+L68+M68</f>
        <v>39900000</v>
      </c>
      <c r="O68" s="50">
        <v>29610000</v>
      </c>
      <c r="P68" s="45" t="s">
        <v>58</v>
      </c>
      <c r="Q68" s="52">
        <v>42542</v>
      </c>
      <c r="R68" s="52">
        <v>42548</v>
      </c>
      <c r="S68" s="53">
        <v>42735</v>
      </c>
      <c r="T68" s="54">
        <v>6.3</v>
      </c>
      <c r="U68" s="54"/>
      <c r="V68" s="69"/>
      <c r="W68" s="69" t="s">
        <v>59</v>
      </c>
      <c r="X68" s="69"/>
      <c r="Y68" s="69"/>
      <c r="Z68" s="55">
        <f t="shared" si="1"/>
        <v>0.74210526315789471</v>
      </c>
    </row>
    <row r="69" spans="1:26" ht="15" x14ac:dyDescent="0.25">
      <c r="A69" s="12"/>
      <c r="B69" s="43">
        <v>45</v>
      </c>
      <c r="C69" s="44" t="s">
        <v>175</v>
      </c>
      <c r="D69" s="45">
        <v>5</v>
      </c>
      <c r="E69" s="46" t="s">
        <v>54</v>
      </c>
      <c r="F69" s="47" t="s">
        <v>176</v>
      </c>
      <c r="G69" s="48" t="s">
        <v>56</v>
      </c>
      <c r="H69" s="48" t="s">
        <v>56</v>
      </c>
      <c r="I69" s="49">
        <v>1032398698</v>
      </c>
      <c r="J69" s="47" t="s">
        <v>177</v>
      </c>
      <c r="K69" s="50"/>
      <c r="L69" s="45"/>
      <c r="M69" s="60">
        <v>6300000</v>
      </c>
      <c r="N69" s="50">
        <f>+M69</f>
        <v>6300000</v>
      </c>
      <c r="O69" s="50">
        <v>0</v>
      </c>
      <c r="P69" s="45" t="s">
        <v>58</v>
      </c>
      <c r="Q69" s="52">
        <v>42733</v>
      </c>
      <c r="R69" s="52">
        <v>42736</v>
      </c>
      <c r="S69" s="53">
        <v>42765</v>
      </c>
      <c r="T69" s="54"/>
      <c r="U69" s="54">
        <v>1</v>
      </c>
      <c r="V69" s="69"/>
      <c r="W69" s="69" t="s">
        <v>59</v>
      </c>
      <c r="X69" s="69"/>
      <c r="Y69" s="69"/>
      <c r="Z69" s="55">
        <f t="shared" si="1"/>
        <v>0</v>
      </c>
    </row>
    <row r="70" spans="1:26" ht="15" x14ac:dyDescent="0.25">
      <c r="A70" s="12"/>
      <c r="B70" s="43">
        <v>46</v>
      </c>
      <c r="C70" s="44" t="s">
        <v>178</v>
      </c>
      <c r="D70" s="45">
        <v>5</v>
      </c>
      <c r="E70" s="46" t="s">
        <v>54</v>
      </c>
      <c r="F70" s="47" t="s">
        <v>179</v>
      </c>
      <c r="G70" s="48" t="s">
        <v>56</v>
      </c>
      <c r="H70" s="48" t="s">
        <v>56</v>
      </c>
      <c r="I70" s="49">
        <v>19482125</v>
      </c>
      <c r="J70" s="47" t="s">
        <v>180</v>
      </c>
      <c r="K70" s="50">
        <v>18800000</v>
      </c>
      <c r="L70" s="45"/>
      <c r="M70" s="50"/>
      <c r="N70" s="50">
        <f>K70+L70+M70</f>
        <v>18800000</v>
      </c>
      <c r="O70" s="50">
        <v>15300000</v>
      </c>
      <c r="P70" s="45" t="s">
        <v>58</v>
      </c>
      <c r="Q70" s="52">
        <v>42544</v>
      </c>
      <c r="R70" s="52">
        <v>42549</v>
      </c>
      <c r="S70" s="53">
        <v>42735</v>
      </c>
      <c r="T70" s="54">
        <v>6.2</v>
      </c>
      <c r="U70" s="54"/>
      <c r="V70" s="69"/>
      <c r="W70" s="69" t="s">
        <v>59</v>
      </c>
      <c r="X70" s="69"/>
      <c r="Y70" s="69"/>
      <c r="Z70" s="55">
        <f t="shared" si="1"/>
        <v>0.81382978723404253</v>
      </c>
    </row>
    <row r="71" spans="1:26" ht="15" x14ac:dyDescent="0.25">
      <c r="A71" s="12"/>
      <c r="B71" s="43">
        <v>46</v>
      </c>
      <c r="C71" s="44" t="s">
        <v>178</v>
      </c>
      <c r="D71" s="45">
        <v>5</v>
      </c>
      <c r="E71" s="46" t="s">
        <v>54</v>
      </c>
      <c r="F71" s="47" t="s">
        <v>179</v>
      </c>
      <c r="G71" s="48" t="s">
        <v>56</v>
      </c>
      <c r="H71" s="48" t="s">
        <v>56</v>
      </c>
      <c r="I71" s="49">
        <v>19482125</v>
      </c>
      <c r="J71" s="47" t="s">
        <v>180</v>
      </c>
      <c r="K71" s="50"/>
      <c r="L71" s="45"/>
      <c r="M71" s="60">
        <v>3000000</v>
      </c>
      <c r="N71" s="50">
        <f>+M71</f>
        <v>3000000</v>
      </c>
      <c r="O71" s="50">
        <v>0</v>
      </c>
      <c r="P71" s="45" t="s">
        <v>58</v>
      </c>
      <c r="Q71" s="52">
        <v>42731</v>
      </c>
      <c r="R71" s="52">
        <v>42736</v>
      </c>
      <c r="S71" s="53">
        <v>42765</v>
      </c>
      <c r="T71" s="54"/>
      <c r="U71" s="54">
        <v>1</v>
      </c>
      <c r="V71" s="69"/>
      <c r="W71" s="69" t="s">
        <v>59</v>
      </c>
      <c r="X71" s="69"/>
      <c r="Y71" s="69"/>
      <c r="Z71" s="55">
        <f t="shared" si="1"/>
        <v>0</v>
      </c>
    </row>
    <row r="72" spans="1:26" ht="15" x14ac:dyDescent="0.25">
      <c r="A72" s="12"/>
      <c r="B72" s="43">
        <v>47</v>
      </c>
      <c r="C72" s="44" t="s">
        <v>181</v>
      </c>
      <c r="D72" s="45">
        <v>5</v>
      </c>
      <c r="E72" s="46" t="s">
        <v>54</v>
      </c>
      <c r="F72" s="47" t="s">
        <v>182</v>
      </c>
      <c r="G72" s="48" t="s">
        <v>56</v>
      </c>
      <c r="H72" s="48" t="s">
        <v>56</v>
      </c>
      <c r="I72" s="49">
        <v>43984922</v>
      </c>
      <c r="J72" s="47" t="s">
        <v>183</v>
      </c>
      <c r="K72" s="50">
        <v>36000000</v>
      </c>
      <c r="L72" s="45"/>
      <c r="M72" s="50"/>
      <c r="N72" s="50">
        <f>K72+L72+M72</f>
        <v>36000000</v>
      </c>
      <c r="O72" s="50">
        <v>30000000</v>
      </c>
      <c r="P72" s="45" t="s">
        <v>58</v>
      </c>
      <c r="Q72" s="52">
        <v>42544</v>
      </c>
      <c r="R72" s="52">
        <v>42552</v>
      </c>
      <c r="S72" s="53">
        <v>42735</v>
      </c>
      <c r="T72" s="54">
        <v>6</v>
      </c>
      <c r="U72" s="54"/>
      <c r="V72" s="69"/>
      <c r="W72" s="69"/>
      <c r="X72" s="69" t="s">
        <v>59</v>
      </c>
      <c r="Y72" s="69"/>
      <c r="Z72" s="55">
        <f t="shared" si="1"/>
        <v>0.83333333333333337</v>
      </c>
    </row>
    <row r="73" spans="1:26" ht="15" x14ac:dyDescent="0.25">
      <c r="A73" s="12"/>
      <c r="B73" s="43">
        <v>48</v>
      </c>
      <c r="C73" s="44" t="s">
        <v>184</v>
      </c>
      <c r="D73" s="45">
        <v>5</v>
      </c>
      <c r="E73" s="46" t="s">
        <v>54</v>
      </c>
      <c r="F73" s="47" t="s">
        <v>185</v>
      </c>
      <c r="G73" s="48" t="s">
        <v>125</v>
      </c>
      <c r="H73" s="58" t="s">
        <v>125</v>
      </c>
      <c r="I73" s="49">
        <v>79512321</v>
      </c>
      <c r="J73" s="47" t="s">
        <v>186</v>
      </c>
      <c r="K73" s="50">
        <v>11400000</v>
      </c>
      <c r="L73" s="45"/>
      <c r="M73" s="50"/>
      <c r="N73" s="50">
        <f>K73+L73+M73</f>
        <v>11400000</v>
      </c>
      <c r="O73" s="50">
        <f>9626667</f>
        <v>9626667</v>
      </c>
      <c r="P73" s="45" t="s">
        <v>58</v>
      </c>
      <c r="Q73" s="52">
        <v>42545</v>
      </c>
      <c r="R73" s="52">
        <v>42550</v>
      </c>
      <c r="S73" s="53">
        <v>42732</v>
      </c>
      <c r="T73" s="54">
        <v>6</v>
      </c>
      <c r="U73" s="54"/>
      <c r="V73" s="69"/>
      <c r="W73" s="69" t="s">
        <v>59</v>
      </c>
      <c r="X73" s="69"/>
      <c r="Y73" s="69"/>
      <c r="Z73" s="55">
        <f t="shared" si="1"/>
        <v>0.84444447368421049</v>
      </c>
    </row>
    <row r="74" spans="1:26" ht="15" x14ac:dyDescent="0.25">
      <c r="A74" s="12"/>
      <c r="B74" s="43">
        <v>48</v>
      </c>
      <c r="C74" s="44" t="s">
        <v>184</v>
      </c>
      <c r="D74" s="45">
        <v>5</v>
      </c>
      <c r="E74" s="46" t="s">
        <v>54</v>
      </c>
      <c r="F74" s="47" t="s">
        <v>185</v>
      </c>
      <c r="G74" s="48" t="s">
        <v>125</v>
      </c>
      <c r="H74" s="58" t="s">
        <v>125</v>
      </c>
      <c r="I74" s="49">
        <v>79512321</v>
      </c>
      <c r="J74" s="47" t="s">
        <v>186</v>
      </c>
      <c r="K74" s="50"/>
      <c r="L74" s="45"/>
      <c r="M74" s="60">
        <v>198771</v>
      </c>
      <c r="N74" s="50">
        <f>+M74</f>
        <v>198771</v>
      </c>
      <c r="O74" s="60">
        <v>169994</v>
      </c>
      <c r="P74" s="45" t="s">
        <v>58</v>
      </c>
      <c r="Q74" s="52">
        <v>42578</v>
      </c>
      <c r="R74" s="52">
        <v>42578</v>
      </c>
      <c r="S74" s="53">
        <f>+S73</f>
        <v>42732</v>
      </c>
      <c r="T74" s="54"/>
      <c r="U74" s="54">
        <v>6</v>
      </c>
      <c r="V74" s="69"/>
      <c r="W74" s="69" t="s">
        <v>59</v>
      </c>
      <c r="X74" s="69"/>
      <c r="Y74" s="69"/>
      <c r="Z74" s="55">
        <f t="shared" si="1"/>
        <v>0.85522535983619341</v>
      </c>
    </row>
    <row r="75" spans="1:26" ht="15" x14ac:dyDescent="0.25">
      <c r="A75" s="12"/>
      <c r="B75" s="43">
        <v>48</v>
      </c>
      <c r="C75" s="44" t="s">
        <v>184</v>
      </c>
      <c r="D75" s="45">
        <v>5</v>
      </c>
      <c r="E75" s="46" t="s">
        <v>54</v>
      </c>
      <c r="F75" s="47" t="s">
        <v>185</v>
      </c>
      <c r="G75" s="48" t="s">
        <v>125</v>
      </c>
      <c r="H75" s="58" t="s">
        <v>125</v>
      </c>
      <c r="I75" s="49">
        <v>79512321</v>
      </c>
      <c r="J75" s="47" t="s">
        <v>186</v>
      </c>
      <c r="K75" s="50"/>
      <c r="L75" s="45"/>
      <c r="M75" s="60">
        <v>1933100</v>
      </c>
      <c r="N75" s="50">
        <f>+M75</f>
        <v>1933100</v>
      </c>
      <c r="O75" s="50">
        <v>0</v>
      </c>
      <c r="P75" s="45" t="s">
        <v>58</v>
      </c>
      <c r="Q75" s="52">
        <v>42732</v>
      </c>
      <c r="R75" s="52">
        <v>42736</v>
      </c>
      <c r="S75" s="53">
        <v>42763</v>
      </c>
      <c r="T75" s="54"/>
      <c r="U75" s="54">
        <v>1</v>
      </c>
      <c r="V75" s="69"/>
      <c r="W75" s="69" t="s">
        <v>59</v>
      </c>
      <c r="X75" s="69"/>
      <c r="Y75" s="69"/>
      <c r="Z75" s="55">
        <f t="shared" si="1"/>
        <v>0</v>
      </c>
    </row>
    <row r="76" spans="1:26" ht="15" x14ac:dyDescent="0.25">
      <c r="A76" s="12"/>
      <c r="B76" s="43">
        <v>49</v>
      </c>
      <c r="C76" s="44" t="s">
        <v>187</v>
      </c>
      <c r="D76" s="45">
        <v>5</v>
      </c>
      <c r="E76" s="46" t="s">
        <v>54</v>
      </c>
      <c r="F76" s="47" t="s">
        <v>188</v>
      </c>
      <c r="G76" s="48" t="s">
        <v>56</v>
      </c>
      <c r="H76" s="48" t="s">
        <v>56</v>
      </c>
      <c r="I76" s="49">
        <v>80852346</v>
      </c>
      <c r="J76" s="47" t="s">
        <v>189</v>
      </c>
      <c r="K76" s="50">
        <v>27000000</v>
      </c>
      <c r="L76" s="45"/>
      <c r="M76" s="50"/>
      <c r="N76" s="50">
        <f>K76+L76+M76</f>
        <v>27000000</v>
      </c>
      <c r="O76" s="50">
        <v>22650000</v>
      </c>
      <c r="P76" s="45" t="s">
        <v>58</v>
      </c>
      <c r="Q76" s="52">
        <v>42548</v>
      </c>
      <c r="R76" s="52">
        <v>42551</v>
      </c>
      <c r="S76" s="53">
        <v>42733</v>
      </c>
      <c r="T76" s="54">
        <v>6</v>
      </c>
      <c r="U76" s="54"/>
      <c r="V76" s="69"/>
      <c r="W76" s="69" t="s">
        <v>59</v>
      </c>
      <c r="X76" s="69"/>
      <c r="Y76" s="69"/>
      <c r="Z76" s="55">
        <f t="shared" si="1"/>
        <v>0.83888888888888891</v>
      </c>
    </row>
    <row r="77" spans="1:26" ht="15" x14ac:dyDescent="0.25">
      <c r="A77" s="12"/>
      <c r="B77" s="43">
        <v>49</v>
      </c>
      <c r="C77" s="44" t="s">
        <v>187</v>
      </c>
      <c r="D77" s="45">
        <v>5</v>
      </c>
      <c r="E77" s="46" t="s">
        <v>54</v>
      </c>
      <c r="F77" s="47" t="s">
        <v>188</v>
      </c>
      <c r="G77" s="48" t="s">
        <v>56</v>
      </c>
      <c r="H77" s="48" t="s">
        <v>56</v>
      </c>
      <c r="I77" s="49">
        <v>80852346</v>
      </c>
      <c r="J77" s="47" t="s">
        <v>189</v>
      </c>
      <c r="K77" s="50"/>
      <c r="L77" s="45"/>
      <c r="M77" s="60">
        <v>4650000</v>
      </c>
      <c r="N77" s="50">
        <f>+M77</f>
        <v>4650000</v>
      </c>
      <c r="O77" s="50">
        <v>0</v>
      </c>
      <c r="P77" s="45" t="s">
        <v>58</v>
      </c>
      <c r="Q77" s="52">
        <v>42732</v>
      </c>
      <c r="R77" s="52">
        <v>42736</v>
      </c>
      <c r="S77" s="53">
        <v>42765</v>
      </c>
      <c r="T77" s="54"/>
      <c r="U77" s="54">
        <v>1.03</v>
      </c>
      <c r="V77" s="69"/>
      <c r="W77" s="69" t="s">
        <v>59</v>
      </c>
      <c r="X77" s="69"/>
      <c r="Y77" s="69"/>
      <c r="Z77" s="55">
        <f t="shared" si="1"/>
        <v>0</v>
      </c>
    </row>
    <row r="78" spans="1:26" ht="15" x14ac:dyDescent="0.25">
      <c r="A78" s="12"/>
      <c r="B78" s="43">
        <v>50</v>
      </c>
      <c r="C78" s="44" t="s">
        <v>190</v>
      </c>
      <c r="D78" s="45">
        <v>5</v>
      </c>
      <c r="E78" s="46" t="s">
        <v>54</v>
      </c>
      <c r="F78" s="47" t="s">
        <v>191</v>
      </c>
      <c r="G78" s="48" t="s">
        <v>56</v>
      </c>
      <c r="H78" s="48" t="s">
        <v>56</v>
      </c>
      <c r="I78" s="49">
        <v>80865591</v>
      </c>
      <c r="J78" s="47" t="s">
        <v>192</v>
      </c>
      <c r="K78" s="50">
        <v>36000000</v>
      </c>
      <c r="L78" s="45"/>
      <c r="M78" s="50"/>
      <c r="N78" s="50">
        <f t="shared" ref="N78:N93" si="2">K78+L78+M78</f>
        <v>36000000</v>
      </c>
      <c r="O78" s="50">
        <v>30200000</v>
      </c>
      <c r="P78" s="45" t="s">
        <v>58</v>
      </c>
      <c r="Q78" s="52">
        <v>42548</v>
      </c>
      <c r="R78" s="52">
        <v>42551</v>
      </c>
      <c r="S78" s="53">
        <v>42733</v>
      </c>
      <c r="T78" s="54">
        <v>6</v>
      </c>
      <c r="U78" s="54"/>
      <c r="V78" s="69"/>
      <c r="W78" s="69" t="s">
        <v>59</v>
      </c>
      <c r="X78" s="69"/>
      <c r="Y78" s="69"/>
      <c r="Z78" s="55">
        <f t="shared" si="1"/>
        <v>0.83888888888888891</v>
      </c>
    </row>
    <row r="79" spans="1:26" ht="15" x14ac:dyDescent="0.25">
      <c r="A79" s="12"/>
      <c r="B79" s="43">
        <v>50</v>
      </c>
      <c r="C79" s="44" t="s">
        <v>190</v>
      </c>
      <c r="D79" s="45">
        <v>5</v>
      </c>
      <c r="E79" s="46" t="s">
        <v>54</v>
      </c>
      <c r="F79" s="47" t="s">
        <v>191</v>
      </c>
      <c r="G79" s="48" t="s">
        <v>56</v>
      </c>
      <c r="H79" s="48" t="s">
        <v>56</v>
      </c>
      <c r="I79" s="49">
        <v>80865591</v>
      </c>
      <c r="J79" s="47" t="s">
        <v>192</v>
      </c>
      <c r="K79" s="50"/>
      <c r="L79" s="45"/>
      <c r="M79" s="60">
        <v>6000000</v>
      </c>
      <c r="N79" s="50">
        <f t="shared" si="2"/>
        <v>6000000</v>
      </c>
      <c r="O79" s="50">
        <v>0</v>
      </c>
      <c r="P79" s="45" t="s">
        <v>58</v>
      </c>
      <c r="Q79" s="52">
        <v>42731</v>
      </c>
      <c r="R79" s="52">
        <v>42736</v>
      </c>
      <c r="S79" s="53">
        <v>42764</v>
      </c>
      <c r="T79" s="54"/>
      <c r="U79" s="54">
        <v>1</v>
      </c>
      <c r="V79" s="69"/>
      <c r="W79" s="69" t="s">
        <v>59</v>
      </c>
      <c r="X79" s="69"/>
      <c r="Y79" s="69"/>
      <c r="Z79" s="55">
        <f t="shared" si="1"/>
        <v>0</v>
      </c>
    </row>
    <row r="80" spans="1:26" ht="15" x14ac:dyDescent="0.25">
      <c r="A80" s="12"/>
      <c r="B80" s="43">
        <v>51</v>
      </c>
      <c r="C80" s="44" t="s">
        <v>193</v>
      </c>
      <c r="D80" s="45">
        <v>5</v>
      </c>
      <c r="E80" s="46" t="s">
        <v>54</v>
      </c>
      <c r="F80" s="47" t="s">
        <v>194</v>
      </c>
      <c r="G80" s="48" t="s">
        <v>56</v>
      </c>
      <c r="H80" s="48" t="s">
        <v>56</v>
      </c>
      <c r="I80" s="49">
        <v>1098674134</v>
      </c>
      <c r="J80" s="47" t="s">
        <v>195</v>
      </c>
      <c r="K80" s="50">
        <v>24000000</v>
      </c>
      <c r="L80" s="45"/>
      <c r="M80" s="50"/>
      <c r="N80" s="50">
        <f t="shared" si="2"/>
        <v>24000000</v>
      </c>
      <c r="O80" s="50">
        <v>20266667</v>
      </c>
      <c r="P80" s="45" t="s">
        <v>58</v>
      </c>
      <c r="Q80" s="52">
        <v>42548</v>
      </c>
      <c r="R80" s="52">
        <v>42550</v>
      </c>
      <c r="S80" s="53">
        <v>42732</v>
      </c>
      <c r="T80" s="54">
        <v>6</v>
      </c>
      <c r="U80" s="54"/>
      <c r="V80" s="69"/>
      <c r="W80" s="69"/>
      <c r="X80" s="69" t="s">
        <v>59</v>
      </c>
      <c r="Y80" s="69"/>
      <c r="Z80" s="55">
        <f t="shared" si="1"/>
        <v>0.84444445833333337</v>
      </c>
    </row>
    <row r="81" spans="1:26" ht="15" x14ac:dyDescent="0.25">
      <c r="A81" s="12"/>
      <c r="B81" s="43">
        <v>52</v>
      </c>
      <c r="C81" s="44" t="s">
        <v>196</v>
      </c>
      <c r="D81" s="45">
        <v>5</v>
      </c>
      <c r="E81" s="46" t="s">
        <v>54</v>
      </c>
      <c r="F81" s="47" t="s">
        <v>197</v>
      </c>
      <c r="G81" s="48" t="s">
        <v>56</v>
      </c>
      <c r="H81" s="48" t="s">
        <v>56</v>
      </c>
      <c r="I81" s="49">
        <v>80724789</v>
      </c>
      <c r="J81" s="47" t="s">
        <v>198</v>
      </c>
      <c r="K81" s="50">
        <v>37800000</v>
      </c>
      <c r="L81" s="45"/>
      <c r="M81" s="50"/>
      <c r="N81" s="50">
        <f t="shared" si="2"/>
        <v>37800000</v>
      </c>
      <c r="O81" s="50">
        <v>31500000</v>
      </c>
      <c r="P81" s="45" t="s">
        <v>58</v>
      </c>
      <c r="Q81" s="52">
        <v>42548</v>
      </c>
      <c r="R81" s="52">
        <v>42552</v>
      </c>
      <c r="S81" s="53">
        <v>42735</v>
      </c>
      <c r="T81" s="54">
        <v>6</v>
      </c>
      <c r="U81" s="54"/>
      <c r="V81" s="69"/>
      <c r="W81" s="69" t="s">
        <v>59</v>
      </c>
      <c r="X81" s="69"/>
      <c r="Y81" s="69"/>
      <c r="Z81" s="55">
        <f t="shared" si="1"/>
        <v>0.83333333333333337</v>
      </c>
    </row>
    <row r="82" spans="1:26" ht="15" x14ac:dyDescent="0.25">
      <c r="A82" s="12"/>
      <c r="B82" s="43">
        <v>52</v>
      </c>
      <c r="C82" s="44" t="s">
        <v>196</v>
      </c>
      <c r="D82" s="45">
        <v>5</v>
      </c>
      <c r="E82" s="46" t="s">
        <v>54</v>
      </c>
      <c r="F82" s="47" t="s">
        <v>197</v>
      </c>
      <c r="G82" s="48" t="s">
        <v>56</v>
      </c>
      <c r="H82" s="48" t="s">
        <v>56</v>
      </c>
      <c r="I82" s="49">
        <v>80724789</v>
      </c>
      <c r="J82" s="47" t="s">
        <v>198</v>
      </c>
      <c r="K82" s="50"/>
      <c r="L82" s="45"/>
      <c r="M82" s="60">
        <v>6300000</v>
      </c>
      <c r="N82" s="50">
        <f t="shared" si="2"/>
        <v>6300000</v>
      </c>
      <c r="O82" s="50">
        <v>0</v>
      </c>
      <c r="P82" s="45" t="s">
        <v>58</v>
      </c>
      <c r="Q82" s="52">
        <v>42733</v>
      </c>
      <c r="R82" s="52">
        <v>42736</v>
      </c>
      <c r="S82" s="53">
        <v>42765</v>
      </c>
      <c r="T82" s="54"/>
      <c r="U82" s="54">
        <v>1</v>
      </c>
      <c r="V82" s="69"/>
      <c r="W82" s="69" t="s">
        <v>59</v>
      </c>
      <c r="X82" s="69"/>
      <c r="Y82" s="69"/>
      <c r="Z82" s="55">
        <f t="shared" si="1"/>
        <v>0</v>
      </c>
    </row>
    <row r="83" spans="1:26" ht="15" x14ac:dyDescent="0.25">
      <c r="A83" s="12"/>
      <c r="B83" s="43">
        <v>53</v>
      </c>
      <c r="C83" s="44" t="s">
        <v>199</v>
      </c>
      <c r="D83" s="45">
        <v>5</v>
      </c>
      <c r="E83" s="46" t="s">
        <v>54</v>
      </c>
      <c r="F83" s="47" t="s">
        <v>200</v>
      </c>
      <c r="G83" s="48" t="s">
        <v>56</v>
      </c>
      <c r="H83" s="48" t="s">
        <v>56</v>
      </c>
      <c r="I83" s="49">
        <v>1032396622</v>
      </c>
      <c r="J83" s="47" t="s">
        <v>201</v>
      </c>
      <c r="K83" s="50">
        <v>15000000</v>
      </c>
      <c r="L83" s="45"/>
      <c r="M83" s="50"/>
      <c r="N83" s="50">
        <f t="shared" si="2"/>
        <v>15000000</v>
      </c>
      <c r="O83" s="50">
        <v>12666666</v>
      </c>
      <c r="P83" s="45" t="s">
        <v>58</v>
      </c>
      <c r="Q83" s="52">
        <v>42548</v>
      </c>
      <c r="R83" s="52">
        <v>42550</v>
      </c>
      <c r="S83" s="53">
        <v>42732</v>
      </c>
      <c r="T83" s="54">
        <v>6</v>
      </c>
      <c r="U83" s="54"/>
      <c r="V83" s="69"/>
      <c r="W83" s="69" t="s">
        <v>59</v>
      </c>
      <c r="X83" s="69"/>
      <c r="Y83" s="69"/>
      <c r="Z83" s="55">
        <f t="shared" si="1"/>
        <v>0.84444439999999998</v>
      </c>
    </row>
    <row r="84" spans="1:26" ht="15" x14ac:dyDescent="0.25">
      <c r="A84" s="12"/>
      <c r="B84" s="43">
        <v>53</v>
      </c>
      <c r="C84" s="44" t="s">
        <v>199</v>
      </c>
      <c r="D84" s="45">
        <v>5</v>
      </c>
      <c r="E84" s="46" t="s">
        <v>54</v>
      </c>
      <c r="F84" s="47" t="s">
        <v>200</v>
      </c>
      <c r="G84" s="48" t="s">
        <v>56</v>
      </c>
      <c r="H84" s="48" t="s">
        <v>56</v>
      </c>
      <c r="I84" s="49">
        <v>1032396622</v>
      </c>
      <c r="J84" s="47" t="s">
        <v>201</v>
      </c>
      <c r="K84" s="50"/>
      <c r="L84" s="45"/>
      <c r="M84" s="60">
        <v>7500000</v>
      </c>
      <c r="N84" s="50">
        <f t="shared" si="2"/>
        <v>7500000</v>
      </c>
      <c r="O84" s="50">
        <v>0</v>
      </c>
      <c r="P84" s="45" t="s">
        <v>58</v>
      </c>
      <c r="Q84" s="52">
        <v>42732</v>
      </c>
      <c r="R84" s="52">
        <v>42736</v>
      </c>
      <c r="S84" s="53">
        <v>42822</v>
      </c>
      <c r="T84" s="54"/>
      <c r="U84" s="54">
        <v>3</v>
      </c>
      <c r="V84" s="69"/>
      <c r="W84" s="69" t="s">
        <v>59</v>
      </c>
      <c r="X84" s="69"/>
      <c r="Y84" s="69"/>
      <c r="Z84" s="55">
        <f t="shared" si="1"/>
        <v>0</v>
      </c>
    </row>
    <row r="85" spans="1:26" ht="15" x14ac:dyDescent="0.25">
      <c r="A85" s="12"/>
      <c r="B85" s="43">
        <v>54</v>
      </c>
      <c r="C85" s="44" t="s">
        <v>199</v>
      </c>
      <c r="D85" s="45">
        <v>5</v>
      </c>
      <c r="E85" s="46" t="s">
        <v>54</v>
      </c>
      <c r="F85" s="47" t="s">
        <v>168</v>
      </c>
      <c r="G85" s="48" t="s">
        <v>56</v>
      </c>
      <c r="H85" s="48" t="s">
        <v>56</v>
      </c>
      <c r="I85" s="49">
        <v>38361003</v>
      </c>
      <c r="J85" s="47" t="s">
        <v>202</v>
      </c>
      <c r="K85" s="50">
        <v>33000000</v>
      </c>
      <c r="L85" s="45"/>
      <c r="M85" s="50"/>
      <c r="N85" s="50">
        <f t="shared" si="2"/>
        <v>33000000</v>
      </c>
      <c r="O85" s="50">
        <v>27866667</v>
      </c>
      <c r="P85" s="45" t="s">
        <v>58</v>
      </c>
      <c r="Q85" s="52">
        <v>42548</v>
      </c>
      <c r="R85" s="52">
        <v>42550</v>
      </c>
      <c r="S85" s="53">
        <v>42732</v>
      </c>
      <c r="T85" s="54">
        <v>6</v>
      </c>
      <c r="U85" s="54"/>
      <c r="V85" s="69"/>
      <c r="W85" s="69" t="s">
        <v>59</v>
      </c>
      <c r="X85" s="69"/>
      <c r="Y85" s="69"/>
      <c r="Z85" s="55">
        <f t="shared" si="1"/>
        <v>0.84444445454545458</v>
      </c>
    </row>
    <row r="86" spans="1:26" ht="15" x14ac:dyDescent="0.25">
      <c r="A86" s="12"/>
      <c r="B86" s="43">
        <v>54</v>
      </c>
      <c r="C86" s="44" t="s">
        <v>199</v>
      </c>
      <c r="D86" s="45">
        <v>5</v>
      </c>
      <c r="E86" s="46" t="s">
        <v>54</v>
      </c>
      <c r="F86" s="47" t="s">
        <v>168</v>
      </c>
      <c r="G86" s="48" t="s">
        <v>56</v>
      </c>
      <c r="H86" s="48" t="s">
        <v>56</v>
      </c>
      <c r="I86" s="49">
        <v>38361003</v>
      </c>
      <c r="J86" s="47" t="s">
        <v>202</v>
      </c>
      <c r="K86" s="50"/>
      <c r="L86" s="45"/>
      <c r="M86" s="60">
        <v>5500000</v>
      </c>
      <c r="N86" s="50">
        <f t="shared" si="2"/>
        <v>5500000</v>
      </c>
      <c r="O86" s="50">
        <v>0</v>
      </c>
      <c r="P86" s="45" t="s">
        <v>58</v>
      </c>
      <c r="Q86" s="52">
        <v>42732</v>
      </c>
      <c r="R86" s="52">
        <v>42736</v>
      </c>
      <c r="S86" s="53">
        <v>42763</v>
      </c>
      <c r="T86" s="54"/>
      <c r="U86" s="54">
        <v>1</v>
      </c>
      <c r="V86" s="69"/>
      <c r="W86" s="69" t="s">
        <v>59</v>
      </c>
      <c r="X86" s="69"/>
      <c r="Y86" s="69"/>
      <c r="Z86" s="55">
        <f t="shared" si="1"/>
        <v>0</v>
      </c>
    </row>
    <row r="87" spans="1:26" ht="15" x14ac:dyDescent="0.25">
      <c r="A87" s="12"/>
      <c r="B87" s="43">
        <v>55</v>
      </c>
      <c r="C87" s="44" t="s">
        <v>203</v>
      </c>
      <c r="D87" s="45">
        <v>5</v>
      </c>
      <c r="E87" s="46" t="s">
        <v>54</v>
      </c>
      <c r="F87" s="47" t="s">
        <v>188</v>
      </c>
      <c r="G87" s="48" t="s">
        <v>56</v>
      </c>
      <c r="H87" s="48" t="s">
        <v>56</v>
      </c>
      <c r="I87" s="49">
        <v>8775717</v>
      </c>
      <c r="J87" s="47" t="s">
        <v>204</v>
      </c>
      <c r="K87" s="50">
        <v>27000000</v>
      </c>
      <c r="L87" s="45"/>
      <c r="M87" s="50"/>
      <c r="N87" s="50">
        <f t="shared" si="2"/>
        <v>27000000</v>
      </c>
      <c r="O87" s="50">
        <v>22800000</v>
      </c>
      <c r="P87" s="45" t="s">
        <v>58</v>
      </c>
      <c r="Q87" s="52">
        <v>42548</v>
      </c>
      <c r="R87" s="52">
        <v>42550</v>
      </c>
      <c r="S87" s="53">
        <v>42732</v>
      </c>
      <c r="T87" s="54">
        <v>6</v>
      </c>
      <c r="U87" s="54"/>
      <c r="V87" s="69"/>
      <c r="W87" s="69" t="s">
        <v>59</v>
      </c>
      <c r="X87" s="69"/>
      <c r="Y87" s="69"/>
      <c r="Z87" s="55">
        <f t="shared" si="1"/>
        <v>0.84444444444444444</v>
      </c>
    </row>
    <row r="88" spans="1:26" ht="15" x14ac:dyDescent="0.25">
      <c r="A88" s="12"/>
      <c r="B88" s="43">
        <v>55</v>
      </c>
      <c r="C88" s="44" t="s">
        <v>203</v>
      </c>
      <c r="D88" s="45">
        <v>5</v>
      </c>
      <c r="E88" s="46" t="s">
        <v>54</v>
      </c>
      <c r="F88" s="47" t="s">
        <v>188</v>
      </c>
      <c r="G88" s="48" t="s">
        <v>56</v>
      </c>
      <c r="H88" s="48" t="s">
        <v>56</v>
      </c>
      <c r="I88" s="49">
        <v>8775717</v>
      </c>
      <c r="J88" s="47" t="s">
        <v>204</v>
      </c>
      <c r="K88" s="50"/>
      <c r="L88" s="45"/>
      <c r="M88" s="60">
        <v>4500000</v>
      </c>
      <c r="N88" s="50">
        <f t="shared" si="2"/>
        <v>4500000</v>
      </c>
      <c r="O88" s="50">
        <v>0</v>
      </c>
      <c r="P88" s="45" t="s">
        <v>58</v>
      </c>
      <c r="Q88" s="52">
        <v>42732</v>
      </c>
      <c r="R88" s="52">
        <v>42736</v>
      </c>
      <c r="S88" s="53">
        <v>42763</v>
      </c>
      <c r="T88" s="54"/>
      <c r="U88" s="54">
        <v>1</v>
      </c>
      <c r="V88" s="69"/>
      <c r="W88" s="69" t="s">
        <v>59</v>
      </c>
      <c r="X88" s="69"/>
      <c r="Y88" s="69"/>
      <c r="Z88" s="55">
        <f t="shared" si="1"/>
        <v>0</v>
      </c>
    </row>
    <row r="89" spans="1:26" ht="15" x14ac:dyDescent="0.25">
      <c r="A89" s="12"/>
      <c r="B89" s="43">
        <v>56</v>
      </c>
      <c r="C89" s="44" t="s">
        <v>205</v>
      </c>
      <c r="D89" s="45">
        <v>5</v>
      </c>
      <c r="E89" s="46" t="s">
        <v>54</v>
      </c>
      <c r="F89" s="47" t="s">
        <v>185</v>
      </c>
      <c r="G89" s="48" t="s">
        <v>125</v>
      </c>
      <c r="H89" s="48" t="s">
        <v>125</v>
      </c>
      <c r="I89" s="49">
        <v>3021700</v>
      </c>
      <c r="J89" s="47" t="s">
        <v>206</v>
      </c>
      <c r="K89" s="50">
        <v>11400000</v>
      </c>
      <c r="L89" s="45"/>
      <c r="M89" s="50"/>
      <c r="N89" s="50">
        <f t="shared" si="2"/>
        <v>11400000</v>
      </c>
      <c r="O89" s="50">
        <f>9500000</f>
        <v>9500000</v>
      </c>
      <c r="P89" s="45" t="s">
        <v>58</v>
      </c>
      <c r="Q89" s="52">
        <v>42548</v>
      </c>
      <c r="R89" s="52">
        <v>42551</v>
      </c>
      <c r="S89" s="53">
        <v>42733</v>
      </c>
      <c r="T89" s="54">
        <v>6</v>
      </c>
      <c r="U89" s="54"/>
      <c r="V89" s="69"/>
      <c r="W89" s="69"/>
      <c r="X89" s="69" t="s">
        <v>59</v>
      </c>
      <c r="Y89" s="69"/>
      <c r="Z89" s="55">
        <f t="shared" si="1"/>
        <v>0.83333333333333337</v>
      </c>
    </row>
    <row r="90" spans="1:26" ht="15" x14ac:dyDescent="0.25">
      <c r="A90" s="12"/>
      <c r="B90" s="43">
        <v>56</v>
      </c>
      <c r="C90" s="44" t="s">
        <v>205</v>
      </c>
      <c r="D90" s="45">
        <v>5</v>
      </c>
      <c r="E90" s="46" t="s">
        <v>54</v>
      </c>
      <c r="F90" s="47" t="s">
        <v>185</v>
      </c>
      <c r="G90" s="48" t="s">
        <v>125</v>
      </c>
      <c r="H90" s="48" t="s">
        <v>125</v>
      </c>
      <c r="I90" s="49">
        <v>3021700</v>
      </c>
      <c r="J90" s="47" t="s">
        <v>206</v>
      </c>
      <c r="K90" s="50"/>
      <c r="L90" s="45"/>
      <c r="M90" s="60">
        <v>198900</v>
      </c>
      <c r="N90" s="50">
        <f t="shared" si="2"/>
        <v>198900</v>
      </c>
      <c r="O90" s="60">
        <v>172294</v>
      </c>
      <c r="P90" s="45" t="s">
        <v>58</v>
      </c>
      <c r="Q90" s="52">
        <v>42548</v>
      </c>
      <c r="R90" s="52">
        <v>42736</v>
      </c>
      <c r="S90" s="53">
        <v>42733</v>
      </c>
      <c r="T90" s="54"/>
      <c r="U90" s="54">
        <v>6</v>
      </c>
      <c r="V90" s="69"/>
      <c r="W90" s="69"/>
      <c r="X90" s="69" t="s">
        <v>59</v>
      </c>
      <c r="Y90" s="69"/>
      <c r="Z90" s="55">
        <f t="shared" si="1"/>
        <v>0.86623428858722973</v>
      </c>
    </row>
    <row r="91" spans="1:26" ht="15" x14ac:dyDescent="0.25">
      <c r="A91" s="12"/>
      <c r="B91" s="43">
        <v>57</v>
      </c>
      <c r="C91" s="44" t="s">
        <v>207</v>
      </c>
      <c r="D91" s="45">
        <v>5</v>
      </c>
      <c r="E91" s="46" t="s">
        <v>54</v>
      </c>
      <c r="F91" s="47" t="s">
        <v>208</v>
      </c>
      <c r="G91" s="48" t="s">
        <v>56</v>
      </c>
      <c r="H91" s="48" t="s">
        <v>56</v>
      </c>
      <c r="I91" s="49">
        <v>79869824</v>
      </c>
      <c r="J91" s="47" t="s">
        <v>209</v>
      </c>
      <c r="K91" s="50">
        <v>37800000</v>
      </c>
      <c r="L91" s="45"/>
      <c r="M91" s="50"/>
      <c r="N91" s="50">
        <f t="shared" si="2"/>
        <v>37800000</v>
      </c>
      <c r="O91" s="50">
        <v>31920000</v>
      </c>
      <c r="P91" s="45" t="s">
        <v>58</v>
      </c>
      <c r="Q91" s="52">
        <v>42548</v>
      </c>
      <c r="R91" s="52">
        <v>42550</v>
      </c>
      <c r="S91" s="53">
        <v>42732</v>
      </c>
      <c r="T91" s="54">
        <v>6</v>
      </c>
      <c r="U91" s="54"/>
      <c r="V91" s="69"/>
      <c r="W91" s="69" t="s">
        <v>59</v>
      </c>
      <c r="X91" s="69"/>
      <c r="Y91" s="69"/>
      <c r="Z91" s="55">
        <f t="shared" si="1"/>
        <v>0.84444444444444444</v>
      </c>
    </row>
    <row r="92" spans="1:26" ht="15" x14ac:dyDescent="0.25">
      <c r="A92" s="12"/>
      <c r="B92" s="43">
        <v>57</v>
      </c>
      <c r="C92" s="44" t="s">
        <v>207</v>
      </c>
      <c r="D92" s="45">
        <v>5</v>
      </c>
      <c r="E92" s="46" t="s">
        <v>54</v>
      </c>
      <c r="F92" s="47" t="s">
        <v>208</v>
      </c>
      <c r="G92" s="48" t="s">
        <v>56</v>
      </c>
      <c r="H92" s="48" t="s">
        <v>56</v>
      </c>
      <c r="I92" s="49">
        <v>79869824</v>
      </c>
      <c r="J92" s="47" t="s">
        <v>209</v>
      </c>
      <c r="K92" s="50"/>
      <c r="L92" s="45"/>
      <c r="M92" s="60">
        <v>6300000</v>
      </c>
      <c r="N92" s="50">
        <f t="shared" si="2"/>
        <v>6300000</v>
      </c>
      <c r="O92" s="50">
        <v>0</v>
      </c>
      <c r="P92" s="45" t="s">
        <v>58</v>
      </c>
      <c r="Q92" s="52">
        <v>42732</v>
      </c>
      <c r="R92" s="52">
        <v>42736</v>
      </c>
      <c r="S92" s="53">
        <v>42763</v>
      </c>
      <c r="T92" s="54"/>
      <c r="U92" s="54">
        <v>1</v>
      </c>
      <c r="V92" s="69"/>
      <c r="W92" s="69" t="s">
        <v>59</v>
      </c>
      <c r="X92" s="69"/>
      <c r="Y92" s="69"/>
      <c r="Z92" s="55">
        <f t="shared" si="1"/>
        <v>0</v>
      </c>
    </row>
    <row r="93" spans="1:26" ht="15" x14ac:dyDescent="0.25">
      <c r="A93" s="12"/>
      <c r="B93" s="43">
        <v>58</v>
      </c>
      <c r="C93" s="44" t="s">
        <v>210</v>
      </c>
      <c r="D93" s="45">
        <v>5</v>
      </c>
      <c r="E93" s="46" t="s">
        <v>54</v>
      </c>
      <c r="F93" s="47" t="s">
        <v>211</v>
      </c>
      <c r="G93" s="48" t="s">
        <v>56</v>
      </c>
      <c r="H93" s="48" t="s">
        <v>56</v>
      </c>
      <c r="I93" s="49">
        <v>88216554</v>
      </c>
      <c r="J93" s="47" t="s">
        <v>212</v>
      </c>
      <c r="K93" s="50">
        <v>27000000</v>
      </c>
      <c r="L93" s="45"/>
      <c r="M93" s="50"/>
      <c r="N93" s="50">
        <f t="shared" si="2"/>
        <v>27000000</v>
      </c>
      <c r="O93" s="50">
        <v>21750000</v>
      </c>
      <c r="P93" s="45" t="s">
        <v>58</v>
      </c>
      <c r="Q93" s="52">
        <v>42550</v>
      </c>
      <c r="R93" s="52">
        <v>42557</v>
      </c>
      <c r="S93" s="53">
        <v>42735</v>
      </c>
      <c r="T93" s="54">
        <v>6</v>
      </c>
      <c r="U93" s="54"/>
      <c r="V93" s="69"/>
      <c r="W93" s="69" t="s">
        <v>59</v>
      </c>
      <c r="X93" s="69"/>
      <c r="Y93" s="69"/>
      <c r="Z93" s="55">
        <f t="shared" si="1"/>
        <v>0.80555555555555558</v>
      </c>
    </row>
    <row r="94" spans="1:26" ht="15" x14ac:dyDescent="0.25">
      <c r="A94" s="12"/>
      <c r="B94" s="43">
        <v>58</v>
      </c>
      <c r="C94" s="44" t="s">
        <v>210</v>
      </c>
      <c r="D94" s="45">
        <v>5</v>
      </c>
      <c r="E94" s="46" t="s">
        <v>54</v>
      </c>
      <c r="F94" s="47" t="s">
        <v>211</v>
      </c>
      <c r="G94" s="48" t="s">
        <v>56</v>
      </c>
      <c r="H94" s="48" t="s">
        <v>56</v>
      </c>
      <c r="I94" s="49">
        <v>88216554</v>
      </c>
      <c r="J94" s="47" t="s">
        <v>212</v>
      </c>
      <c r="K94" s="50"/>
      <c r="L94" s="45"/>
      <c r="M94" s="60">
        <v>4500000</v>
      </c>
      <c r="N94" s="50">
        <f>+M94</f>
        <v>4500000</v>
      </c>
      <c r="O94" s="50">
        <v>0</v>
      </c>
      <c r="P94" s="45" t="s">
        <v>58</v>
      </c>
      <c r="Q94" s="52">
        <v>42733</v>
      </c>
      <c r="R94" s="52">
        <v>42736</v>
      </c>
      <c r="S94" s="53">
        <v>42765</v>
      </c>
      <c r="T94" s="54"/>
      <c r="U94" s="54">
        <v>1</v>
      </c>
      <c r="V94" s="69"/>
      <c r="W94" s="69"/>
      <c r="X94" s="69" t="s">
        <v>59</v>
      </c>
      <c r="Y94" s="69"/>
      <c r="Z94" s="55">
        <f t="shared" si="1"/>
        <v>0</v>
      </c>
    </row>
    <row r="95" spans="1:26" ht="15" x14ac:dyDescent="0.25">
      <c r="A95" s="12"/>
      <c r="B95" s="43">
        <v>59</v>
      </c>
      <c r="C95" s="44" t="s">
        <v>213</v>
      </c>
      <c r="D95" s="45">
        <v>5</v>
      </c>
      <c r="E95" s="46" t="s">
        <v>54</v>
      </c>
      <c r="F95" s="47" t="s">
        <v>211</v>
      </c>
      <c r="G95" s="48" t="s">
        <v>56</v>
      </c>
      <c r="H95" s="58" t="s">
        <v>56</v>
      </c>
      <c r="I95" s="49">
        <v>17344074</v>
      </c>
      <c r="J95" s="47" t="s">
        <v>214</v>
      </c>
      <c r="K95" s="50">
        <v>27000000</v>
      </c>
      <c r="L95" s="45"/>
      <c r="M95" s="50"/>
      <c r="N95" s="50">
        <f t="shared" ref="N95:N158" si="3">K95+L95+M95</f>
        <v>27000000</v>
      </c>
      <c r="O95" s="50">
        <v>21750000</v>
      </c>
      <c r="P95" s="45" t="s">
        <v>58</v>
      </c>
      <c r="Q95" s="52">
        <v>42550</v>
      </c>
      <c r="R95" s="52">
        <v>42557</v>
      </c>
      <c r="S95" s="53">
        <v>42735</v>
      </c>
      <c r="T95" s="54">
        <v>6</v>
      </c>
      <c r="U95" s="54"/>
      <c r="V95" s="69"/>
      <c r="W95" s="69"/>
      <c r="X95" s="69" t="s">
        <v>59</v>
      </c>
      <c r="Y95" s="69"/>
      <c r="Z95" s="55">
        <f t="shared" si="1"/>
        <v>0.80555555555555558</v>
      </c>
    </row>
    <row r="96" spans="1:26" ht="15" x14ac:dyDescent="0.25">
      <c r="A96" s="13"/>
      <c r="B96" s="43">
        <v>60</v>
      </c>
      <c r="C96" s="44" t="s">
        <v>215</v>
      </c>
      <c r="D96" s="45">
        <v>5</v>
      </c>
      <c r="E96" s="46" t="s">
        <v>54</v>
      </c>
      <c r="F96" s="47" t="s">
        <v>216</v>
      </c>
      <c r="G96" s="48" t="s">
        <v>56</v>
      </c>
      <c r="H96" s="58" t="s">
        <v>56</v>
      </c>
      <c r="I96" s="49">
        <v>79299911</v>
      </c>
      <c r="J96" s="47" t="s">
        <v>217</v>
      </c>
      <c r="K96" s="50">
        <v>27000000</v>
      </c>
      <c r="L96" s="45"/>
      <c r="M96" s="50"/>
      <c r="N96" s="50">
        <f t="shared" si="3"/>
        <v>27000000</v>
      </c>
      <c r="O96" s="50">
        <v>21750000</v>
      </c>
      <c r="P96" s="45" t="s">
        <v>58</v>
      </c>
      <c r="Q96" s="52">
        <v>42552</v>
      </c>
      <c r="R96" s="52">
        <v>42557</v>
      </c>
      <c r="S96" s="53">
        <v>42735</v>
      </c>
      <c r="T96" s="54">
        <v>6</v>
      </c>
      <c r="U96" s="54"/>
      <c r="V96" s="69"/>
      <c r="W96" s="69" t="s">
        <v>59</v>
      </c>
      <c r="X96" s="69"/>
      <c r="Y96" s="69"/>
      <c r="Z96" s="55">
        <f t="shared" si="1"/>
        <v>0.80555555555555558</v>
      </c>
    </row>
    <row r="97" spans="1:26" ht="15" x14ac:dyDescent="0.25">
      <c r="A97" s="13"/>
      <c r="B97" s="43">
        <v>60</v>
      </c>
      <c r="C97" s="44" t="s">
        <v>215</v>
      </c>
      <c r="D97" s="45">
        <v>5</v>
      </c>
      <c r="E97" s="46" t="s">
        <v>54</v>
      </c>
      <c r="F97" s="47" t="s">
        <v>216</v>
      </c>
      <c r="G97" s="48" t="s">
        <v>56</v>
      </c>
      <c r="H97" s="58" t="s">
        <v>56</v>
      </c>
      <c r="I97" s="49">
        <v>79299911</v>
      </c>
      <c r="J97" s="47" t="s">
        <v>217</v>
      </c>
      <c r="K97" s="50"/>
      <c r="L97" s="45"/>
      <c r="M97" s="60">
        <v>4500000</v>
      </c>
      <c r="N97" s="50">
        <f t="shared" si="3"/>
        <v>4500000</v>
      </c>
      <c r="O97" s="50">
        <v>0</v>
      </c>
      <c r="P97" s="45" t="s">
        <v>58</v>
      </c>
      <c r="Q97" s="52">
        <v>42733</v>
      </c>
      <c r="R97" s="52">
        <v>42736</v>
      </c>
      <c r="S97" s="53">
        <v>42765</v>
      </c>
      <c r="T97" s="54"/>
      <c r="U97" s="54">
        <v>1</v>
      </c>
      <c r="V97" s="69"/>
      <c r="W97" s="69" t="s">
        <v>59</v>
      </c>
      <c r="X97" s="69"/>
      <c r="Y97" s="69"/>
      <c r="Z97" s="55">
        <f t="shared" si="1"/>
        <v>0</v>
      </c>
    </row>
    <row r="98" spans="1:26" ht="15" x14ac:dyDescent="0.25">
      <c r="A98" s="13"/>
      <c r="B98" s="43">
        <v>61</v>
      </c>
      <c r="C98" s="44" t="s">
        <v>218</v>
      </c>
      <c r="D98" s="45">
        <v>5</v>
      </c>
      <c r="E98" s="46" t="s">
        <v>54</v>
      </c>
      <c r="F98" s="47" t="s">
        <v>219</v>
      </c>
      <c r="G98" s="48" t="s">
        <v>56</v>
      </c>
      <c r="H98" s="58" t="s">
        <v>56</v>
      </c>
      <c r="I98" s="49">
        <v>1013596167</v>
      </c>
      <c r="J98" s="47" t="s">
        <v>220</v>
      </c>
      <c r="K98" s="50">
        <v>14000000</v>
      </c>
      <c r="L98" s="45"/>
      <c r="M98" s="50"/>
      <c r="N98" s="50">
        <f t="shared" si="3"/>
        <v>14000000</v>
      </c>
      <c r="O98" s="50">
        <v>13533333</v>
      </c>
      <c r="P98" s="45" t="s">
        <v>58</v>
      </c>
      <c r="Q98" s="52">
        <v>42552</v>
      </c>
      <c r="R98" s="52">
        <v>42556</v>
      </c>
      <c r="S98" s="53">
        <v>42678</v>
      </c>
      <c r="T98" s="54">
        <v>4</v>
      </c>
      <c r="U98" s="54"/>
      <c r="V98" s="69"/>
      <c r="W98" s="69"/>
      <c r="X98" s="69" t="s">
        <v>59</v>
      </c>
      <c r="Y98" s="69"/>
      <c r="Z98" s="55">
        <f t="shared" si="1"/>
        <v>0.96666664285714288</v>
      </c>
    </row>
    <row r="99" spans="1:26" ht="15" x14ac:dyDescent="0.25">
      <c r="A99" s="13"/>
      <c r="B99" s="43">
        <v>62</v>
      </c>
      <c r="C99" s="44" t="s">
        <v>221</v>
      </c>
      <c r="D99" s="45">
        <v>5</v>
      </c>
      <c r="E99" s="46" t="s">
        <v>54</v>
      </c>
      <c r="F99" s="47" t="s">
        <v>219</v>
      </c>
      <c r="G99" s="48" t="s">
        <v>56</v>
      </c>
      <c r="H99" s="58" t="s">
        <v>56</v>
      </c>
      <c r="I99" s="49">
        <v>80773214</v>
      </c>
      <c r="J99" s="47" t="s">
        <v>222</v>
      </c>
      <c r="K99" s="50">
        <v>14000000</v>
      </c>
      <c r="L99" s="45"/>
      <c r="M99" s="50"/>
      <c r="N99" s="50">
        <f t="shared" si="3"/>
        <v>14000000</v>
      </c>
      <c r="O99" s="50">
        <v>13533333</v>
      </c>
      <c r="P99" s="45" t="s">
        <v>58</v>
      </c>
      <c r="Q99" s="52">
        <v>42552</v>
      </c>
      <c r="R99" s="52">
        <v>42556</v>
      </c>
      <c r="S99" s="53">
        <v>42678</v>
      </c>
      <c r="T99" s="54">
        <v>4</v>
      </c>
      <c r="U99" s="54"/>
      <c r="V99" s="69"/>
      <c r="W99" s="69"/>
      <c r="X99" s="69" t="s">
        <v>59</v>
      </c>
      <c r="Y99" s="69"/>
      <c r="Z99" s="55">
        <f t="shared" si="1"/>
        <v>0.96666664285714288</v>
      </c>
    </row>
    <row r="100" spans="1:26" ht="15" x14ac:dyDescent="0.25">
      <c r="A100" s="13"/>
      <c r="B100" s="43">
        <v>63</v>
      </c>
      <c r="C100" s="44" t="s">
        <v>223</v>
      </c>
      <c r="D100" s="45">
        <v>5</v>
      </c>
      <c r="E100" s="46" t="s">
        <v>54</v>
      </c>
      <c r="F100" s="47" t="s">
        <v>224</v>
      </c>
      <c r="G100" s="48" t="s">
        <v>56</v>
      </c>
      <c r="H100" s="58" t="s">
        <v>56</v>
      </c>
      <c r="I100" s="49">
        <v>1032371046</v>
      </c>
      <c r="J100" s="47" t="s">
        <v>225</v>
      </c>
      <c r="K100" s="50">
        <v>17000000</v>
      </c>
      <c r="L100" s="45"/>
      <c r="M100" s="50"/>
      <c r="N100" s="50">
        <f t="shared" si="3"/>
        <v>17000000</v>
      </c>
      <c r="O100" s="50">
        <v>14300000</v>
      </c>
      <c r="P100" s="45" t="s">
        <v>58</v>
      </c>
      <c r="Q100" s="52">
        <v>42552</v>
      </c>
      <c r="R100" s="52">
        <v>42559</v>
      </c>
      <c r="S100" s="53">
        <v>42731</v>
      </c>
      <c r="T100" s="54">
        <v>5.6</v>
      </c>
      <c r="U100" s="54"/>
      <c r="V100" s="69"/>
      <c r="W100" s="69" t="s">
        <v>59</v>
      </c>
      <c r="X100" s="69"/>
      <c r="Y100" s="69"/>
      <c r="Z100" s="55">
        <f t="shared" si="1"/>
        <v>0.8411764705882353</v>
      </c>
    </row>
    <row r="101" spans="1:26" ht="15" x14ac:dyDescent="0.25">
      <c r="A101" s="13"/>
      <c r="B101" s="43">
        <v>63</v>
      </c>
      <c r="C101" s="44" t="s">
        <v>223</v>
      </c>
      <c r="D101" s="45">
        <v>5</v>
      </c>
      <c r="E101" s="46" t="s">
        <v>54</v>
      </c>
      <c r="F101" s="47" t="s">
        <v>224</v>
      </c>
      <c r="G101" s="48" t="s">
        <v>56</v>
      </c>
      <c r="H101" s="58" t="s">
        <v>56</v>
      </c>
      <c r="I101" s="49">
        <v>1032371046</v>
      </c>
      <c r="J101" s="47" t="s">
        <v>225</v>
      </c>
      <c r="K101" s="50"/>
      <c r="L101" s="45"/>
      <c r="M101" s="60">
        <v>3000000</v>
      </c>
      <c r="N101" s="50">
        <f t="shared" si="3"/>
        <v>3000000</v>
      </c>
      <c r="O101" s="50">
        <v>0</v>
      </c>
      <c r="P101" s="45" t="s">
        <v>58</v>
      </c>
      <c r="Q101" s="52">
        <v>42731</v>
      </c>
      <c r="R101" s="52">
        <v>42736</v>
      </c>
      <c r="S101" s="53">
        <v>42762</v>
      </c>
      <c r="T101" s="54"/>
      <c r="U101" s="54">
        <v>1</v>
      </c>
      <c r="V101" s="69"/>
      <c r="W101" s="69" t="s">
        <v>59</v>
      </c>
      <c r="X101" s="69"/>
      <c r="Y101" s="69"/>
      <c r="Z101" s="55">
        <f t="shared" si="1"/>
        <v>0</v>
      </c>
    </row>
    <row r="102" spans="1:26" ht="15" x14ac:dyDescent="0.25">
      <c r="A102" s="13"/>
      <c r="B102" s="43">
        <v>64</v>
      </c>
      <c r="C102" s="44" t="s">
        <v>226</v>
      </c>
      <c r="D102" s="45">
        <v>5</v>
      </c>
      <c r="E102" s="46" t="s">
        <v>54</v>
      </c>
      <c r="F102" s="47" t="s">
        <v>227</v>
      </c>
      <c r="G102" s="48" t="s">
        <v>125</v>
      </c>
      <c r="H102" s="58" t="s">
        <v>125</v>
      </c>
      <c r="I102" s="49">
        <v>80849789</v>
      </c>
      <c r="J102" s="47" t="s">
        <v>98</v>
      </c>
      <c r="K102" s="50">
        <v>26250000</v>
      </c>
      <c r="L102" s="45"/>
      <c r="M102" s="50"/>
      <c r="N102" s="50">
        <f t="shared" si="3"/>
        <v>26250000</v>
      </c>
      <c r="O102" s="50">
        <f>21900000</f>
        <v>21900000</v>
      </c>
      <c r="P102" s="45" t="s">
        <v>58</v>
      </c>
      <c r="Q102" s="52">
        <v>42552</v>
      </c>
      <c r="R102" s="52">
        <v>42556</v>
      </c>
      <c r="S102" s="53">
        <v>42733</v>
      </c>
      <c r="T102" s="54">
        <v>5.8</v>
      </c>
      <c r="U102" s="54"/>
      <c r="V102" s="69"/>
      <c r="W102" s="69" t="s">
        <v>59</v>
      </c>
      <c r="X102" s="69"/>
      <c r="Y102" s="69"/>
      <c r="Z102" s="55">
        <f t="shared" si="1"/>
        <v>0.8342857142857143</v>
      </c>
    </row>
    <row r="103" spans="1:26" ht="15" x14ac:dyDescent="0.25">
      <c r="A103" s="13"/>
      <c r="B103" s="43">
        <v>64</v>
      </c>
      <c r="C103" s="44" t="s">
        <v>226</v>
      </c>
      <c r="D103" s="45">
        <v>5</v>
      </c>
      <c r="E103" s="46" t="s">
        <v>54</v>
      </c>
      <c r="F103" s="47" t="s">
        <v>227</v>
      </c>
      <c r="G103" s="48" t="s">
        <v>125</v>
      </c>
      <c r="H103" s="58" t="s">
        <v>125</v>
      </c>
      <c r="I103" s="49">
        <v>80849789</v>
      </c>
      <c r="J103" s="47" t="s">
        <v>98</v>
      </c>
      <c r="K103" s="50"/>
      <c r="L103" s="45"/>
      <c r="M103" s="60">
        <v>752652</v>
      </c>
      <c r="N103" s="50">
        <f t="shared" si="3"/>
        <v>752652</v>
      </c>
      <c r="O103" s="60">
        <v>628830</v>
      </c>
      <c r="P103" s="45" t="s">
        <v>58</v>
      </c>
      <c r="Q103" s="52">
        <v>42578</v>
      </c>
      <c r="R103" s="52">
        <v>42578</v>
      </c>
      <c r="S103" s="53">
        <f>+S102</f>
        <v>42733</v>
      </c>
      <c r="T103" s="54"/>
      <c r="U103" s="54">
        <v>5.8</v>
      </c>
      <c r="V103" s="69"/>
      <c r="W103" s="69" t="s">
        <v>59</v>
      </c>
      <c r="X103" s="69"/>
      <c r="Y103" s="69"/>
      <c r="Z103" s="55">
        <f t="shared" si="1"/>
        <v>0.83548572248529196</v>
      </c>
    </row>
    <row r="104" spans="1:26" ht="15" x14ac:dyDescent="0.25">
      <c r="A104" s="13"/>
      <c r="B104" s="43">
        <v>64</v>
      </c>
      <c r="C104" s="44" t="s">
        <v>226</v>
      </c>
      <c r="D104" s="45">
        <v>5</v>
      </c>
      <c r="E104" s="46" t="s">
        <v>54</v>
      </c>
      <c r="F104" s="47" t="s">
        <v>227</v>
      </c>
      <c r="G104" s="48" t="s">
        <v>125</v>
      </c>
      <c r="H104" s="58" t="s">
        <v>125</v>
      </c>
      <c r="I104" s="49">
        <v>80849789</v>
      </c>
      <c r="J104" s="47" t="s">
        <v>98</v>
      </c>
      <c r="K104" s="50"/>
      <c r="L104" s="45"/>
      <c r="M104" s="60">
        <v>4625300</v>
      </c>
      <c r="N104" s="50">
        <f t="shared" si="3"/>
        <v>4625300</v>
      </c>
      <c r="O104" s="50">
        <v>0</v>
      </c>
      <c r="P104" s="45" t="s">
        <v>58</v>
      </c>
      <c r="Q104" s="52">
        <v>42733</v>
      </c>
      <c r="R104" s="52">
        <v>42736</v>
      </c>
      <c r="S104" s="53">
        <v>42764</v>
      </c>
      <c r="T104" s="54"/>
      <c r="U104" s="54">
        <v>1</v>
      </c>
      <c r="V104" s="69"/>
      <c r="W104" s="69" t="s">
        <v>59</v>
      </c>
      <c r="X104" s="69"/>
      <c r="Y104" s="69"/>
      <c r="Z104" s="55">
        <f t="shared" si="1"/>
        <v>0</v>
      </c>
    </row>
    <row r="105" spans="1:26" ht="15" x14ac:dyDescent="0.25">
      <c r="A105" s="14"/>
      <c r="B105" s="43">
        <v>65</v>
      </c>
      <c r="C105" s="44" t="s">
        <v>228</v>
      </c>
      <c r="D105" s="45">
        <v>5</v>
      </c>
      <c r="E105" s="46" t="s">
        <v>54</v>
      </c>
      <c r="F105" s="47" t="s">
        <v>229</v>
      </c>
      <c r="G105" s="48" t="s">
        <v>56</v>
      </c>
      <c r="H105" s="58" t="s">
        <v>56</v>
      </c>
      <c r="I105" s="49">
        <v>28548651</v>
      </c>
      <c r="J105" s="47" t="s">
        <v>230</v>
      </c>
      <c r="K105" s="50">
        <v>14000000</v>
      </c>
      <c r="L105" s="45"/>
      <c r="M105" s="50"/>
      <c r="N105" s="50">
        <f t="shared" si="3"/>
        <v>14000000</v>
      </c>
      <c r="O105" s="50">
        <v>13533333</v>
      </c>
      <c r="P105" s="45" t="s">
        <v>58</v>
      </c>
      <c r="Q105" s="52">
        <v>42552</v>
      </c>
      <c r="R105" s="52">
        <v>42556</v>
      </c>
      <c r="S105" s="53">
        <v>42678</v>
      </c>
      <c r="T105" s="54">
        <v>4</v>
      </c>
      <c r="U105" s="54"/>
      <c r="V105" s="69"/>
      <c r="W105" s="69"/>
      <c r="X105" s="69" t="s">
        <v>59</v>
      </c>
      <c r="Y105" s="69"/>
      <c r="Z105" s="55">
        <f t="shared" si="1"/>
        <v>0.96666664285714288</v>
      </c>
    </row>
    <row r="106" spans="1:26" ht="15" x14ac:dyDescent="0.25">
      <c r="A106" s="12"/>
      <c r="B106" s="43">
        <v>66</v>
      </c>
      <c r="C106" s="44" t="s">
        <v>231</v>
      </c>
      <c r="D106" s="45">
        <v>5</v>
      </c>
      <c r="E106" s="46" t="s">
        <v>54</v>
      </c>
      <c r="F106" s="47" t="s">
        <v>232</v>
      </c>
      <c r="G106" s="48" t="s">
        <v>56</v>
      </c>
      <c r="H106" s="58" t="s">
        <v>56</v>
      </c>
      <c r="I106" s="49">
        <v>7228259</v>
      </c>
      <c r="J106" s="47" t="s">
        <v>233</v>
      </c>
      <c r="K106" s="50">
        <v>36750000</v>
      </c>
      <c r="L106" s="45"/>
      <c r="M106" s="50"/>
      <c r="N106" s="50">
        <f t="shared" si="3"/>
        <v>36750000</v>
      </c>
      <c r="O106" s="50">
        <v>30240000</v>
      </c>
      <c r="P106" s="45" t="s">
        <v>58</v>
      </c>
      <c r="Q106" s="52">
        <v>42556</v>
      </c>
      <c r="R106" s="52">
        <v>42558</v>
      </c>
      <c r="S106" s="53">
        <v>42735</v>
      </c>
      <c r="T106" s="54">
        <v>5.8</v>
      </c>
      <c r="U106" s="54"/>
      <c r="V106" s="69"/>
      <c r="W106" s="69" t="s">
        <v>59</v>
      </c>
      <c r="X106" s="69"/>
      <c r="Y106" s="69"/>
      <c r="Z106" s="55">
        <f t="shared" si="1"/>
        <v>0.82285714285714284</v>
      </c>
    </row>
    <row r="107" spans="1:26" ht="15" x14ac:dyDescent="0.25">
      <c r="A107" s="12"/>
      <c r="B107" s="43">
        <v>66</v>
      </c>
      <c r="C107" s="44" t="s">
        <v>231</v>
      </c>
      <c r="D107" s="45">
        <v>5</v>
      </c>
      <c r="E107" s="46" t="s">
        <v>54</v>
      </c>
      <c r="F107" s="47" t="s">
        <v>232</v>
      </c>
      <c r="G107" s="48" t="s">
        <v>56</v>
      </c>
      <c r="H107" s="58" t="s">
        <v>56</v>
      </c>
      <c r="I107" s="49">
        <v>7228259</v>
      </c>
      <c r="J107" s="47" t="s">
        <v>233</v>
      </c>
      <c r="K107" s="50"/>
      <c r="L107" s="45"/>
      <c r="M107" s="60">
        <v>6300000</v>
      </c>
      <c r="N107" s="50">
        <f t="shared" si="3"/>
        <v>6300000</v>
      </c>
      <c r="O107" s="50">
        <v>0</v>
      </c>
      <c r="P107" s="45" t="s">
        <v>58</v>
      </c>
      <c r="Q107" s="52">
        <v>42734</v>
      </c>
      <c r="R107" s="52">
        <v>42736</v>
      </c>
      <c r="S107" s="53">
        <v>42765</v>
      </c>
      <c r="T107" s="54"/>
      <c r="U107" s="54">
        <v>1</v>
      </c>
      <c r="V107" s="69"/>
      <c r="W107" s="69" t="s">
        <v>59</v>
      </c>
      <c r="X107" s="69"/>
      <c r="Y107" s="69"/>
      <c r="Z107" s="55">
        <f t="shared" si="1"/>
        <v>0</v>
      </c>
    </row>
    <row r="108" spans="1:26" ht="15" x14ac:dyDescent="0.25">
      <c r="B108" s="43">
        <v>67</v>
      </c>
      <c r="C108" s="44" t="s">
        <v>234</v>
      </c>
      <c r="D108" s="45">
        <v>5</v>
      </c>
      <c r="E108" s="46" t="s">
        <v>54</v>
      </c>
      <c r="F108" s="47" t="s">
        <v>211</v>
      </c>
      <c r="G108" s="48" t="s">
        <v>56</v>
      </c>
      <c r="H108" s="58" t="s">
        <v>56</v>
      </c>
      <c r="I108" s="49">
        <v>80136968</v>
      </c>
      <c r="J108" s="47" t="s">
        <v>235</v>
      </c>
      <c r="K108" s="50">
        <v>26250000</v>
      </c>
      <c r="L108" s="45"/>
      <c r="M108" s="50"/>
      <c r="N108" s="50">
        <f t="shared" si="3"/>
        <v>26250000</v>
      </c>
      <c r="O108" s="50">
        <v>21900000</v>
      </c>
      <c r="P108" s="45" t="s">
        <v>58</v>
      </c>
      <c r="Q108" s="52">
        <v>42556</v>
      </c>
      <c r="R108" s="52">
        <v>42556</v>
      </c>
      <c r="S108" s="53">
        <v>42733</v>
      </c>
      <c r="T108" s="54">
        <v>5.8</v>
      </c>
      <c r="U108" s="54"/>
      <c r="V108" s="69"/>
      <c r="W108" s="69" t="s">
        <v>59</v>
      </c>
      <c r="X108" s="69"/>
      <c r="Y108" s="69"/>
      <c r="Z108" s="55">
        <f t="shared" si="1"/>
        <v>0.8342857142857143</v>
      </c>
    </row>
    <row r="109" spans="1:26" ht="15" x14ac:dyDescent="0.25">
      <c r="B109" s="43">
        <v>67</v>
      </c>
      <c r="C109" s="44" t="s">
        <v>234</v>
      </c>
      <c r="D109" s="45">
        <v>5</v>
      </c>
      <c r="E109" s="46" t="s">
        <v>54</v>
      </c>
      <c r="F109" s="47" t="s">
        <v>211</v>
      </c>
      <c r="G109" s="48" t="s">
        <v>56</v>
      </c>
      <c r="H109" s="58" t="s">
        <v>56</v>
      </c>
      <c r="I109" s="49">
        <v>80136968</v>
      </c>
      <c r="J109" s="47" t="s">
        <v>235</v>
      </c>
      <c r="K109" s="50"/>
      <c r="L109" s="45"/>
      <c r="M109" s="60">
        <v>4500000</v>
      </c>
      <c r="N109" s="50">
        <f t="shared" si="3"/>
        <v>4500000</v>
      </c>
      <c r="O109" s="50">
        <v>0</v>
      </c>
      <c r="P109" s="45" t="s">
        <v>58</v>
      </c>
      <c r="Q109" s="52">
        <v>42732</v>
      </c>
      <c r="R109" s="52">
        <v>42736</v>
      </c>
      <c r="S109" s="53">
        <v>42764</v>
      </c>
      <c r="T109" s="54"/>
      <c r="U109" s="54">
        <v>1</v>
      </c>
      <c r="V109" s="69"/>
      <c r="W109" s="69" t="s">
        <v>59</v>
      </c>
      <c r="X109" s="69"/>
      <c r="Y109" s="69"/>
      <c r="Z109" s="55">
        <f t="shared" si="1"/>
        <v>0</v>
      </c>
    </row>
    <row r="110" spans="1:26" ht="15" x14ac:dyDescent="0.25">
      <c r="B110" s="43">
        <v>68</v>
      </c>
      <c r="C110" s="44" t="s">
        <v>236</v>
      </c>
      <c r="D110" s="45">
        <v>5</v>
      </c>
      <c r="E110" s="46" t="s">
        <v>54</v>
      </c>
      <c r="F110" s="47" t="s">
        <v>211</v>
      </c>
      <c r="G110" s="48" t="s">
        <v>56</v>
      </c>
      <c r="H110" s="58" t="s">
        <v>56</v>
      </c>
      <c r="I110" s="49">
        <v>16934608</v>
      </c>
      <c r="J110" s="47" t="s">
        <v>237</v>
      </c>
      <c r="K110" s="50">
        <v>25800000</v>
      </c>
      <c r="L110" s="45"/>
      <c r="M110" s="50"/>
      <c r="N110" s="50">
        <f t="shared" si="3"/>
        <v>25800000</v>
      </c>
      <c r="O110" s="50">
        <v>21000000</v>
      </c>
      <c r="P110" s="45" t="s">
        <v>58</v>
      </c>
      <c r="Q110" s="52">
        <v>42558</v>
      </c>
      <c r="R110" s="52">
        <v>42562</v>
      </c>
      <c r="S110" s="53">
        <v>42735</v>
      </c>
      <c r="T110" s="54">
        <v>5.7</v>
      </c>
      <c r="U110" s="54"/>
      <c r="V110" s="69"/>
      <c r="W110" s="69" t="s">
        <v>59</v>
      </c>
      <c r="X110" s="69"/>
      <c r="Y110" s="69"/>
      <c r="Z110" s="55">
        <f t="shared" si="1"/>
        <v>0.81395348837209303</v>
      </c>
    </row>
    <row r="111" spans="1:26" ht="15" x14ac:dyDescent="0.25">
      <c r="B111" s="43">
        <v>68</v>
      </c>
      <c r="C111" s="44" t="s">
        <v>236</v>
      </c>
      <c r="D111" s="45">
        <v>5</v>
      </c>
      <c r="E111" s="46" t="s">
        <v>54</v>
      </c>
      <c r="F111" s="47" t="s">
        <v>211</v>
      </c>
      <c r="G111" s="48" t="s">
        <v>56</v>
      </c>
      <c r="H111" s="58" t="s">
        <v>56</v>
      </c>
      <c r="I111" s="49">
        <v>16934608</v>
      </c>
      <c r="J111" s="47" t="s">
        <v>237</v>
      </c>
      <c r="K111" s="50"/>
      <c r="L111" s="45"/>
      <c r="M111" s="60">
        <v>4500000</v>
      </c>
      <c r="N111" s="50">
        <f t="shared" si="3"/>
        <v>4500000</v>
      </c>
      <c r="O111" s="50">
        <v>0</v>
      </c>
      <c r="P111" s="45" t="s">
        <v>58</v>
      </c>
      <c r="Q111" s="52">
        <v>42734</v>
      </c>
      <c r="R111" s="52">
        <v>42736</v>
      </c>
      <c r="S111" s="53">
        <v>42765</v>
      </c>
      <c r="T111" s="54"/>
      <c r="U111" s="54">
        <v>1</v>
      </c>
      <c r="V111" s="69"/>
      <c r="W111" s="69" t="s">
        <v>59</v>
      </c>
      <c r="X111" s="69"/>
      <c r="Y111" s="69"/>
      <c r="Z111" s="55">
        <f t="shared" si="1"/>
        <v>0</v>
      </c>
    </row>
    <row r="112" spans="1:26" ht="15" x14ac:dyDescent="0.25">
      <c r="B112" s="43">
        <v>69</v>
      </c>
      <c r="C112" s="44" t="s">
        <v>238</v>
      </c>
      <c r="D112" s="45">
        <v>5</v>
      </c>
      <c r="E112" s="46" t="s">
        <v>54</v>
      </c>
      <c r="F112" s="47" t="s">
        <v>219</v>
      </c>
      <c r="G112" s="48" t="s">
        <v>56</v>
      </c>
      <c r="H112" s="58" t="s">
        <v>56</v>
      </c>
      <c r="I112" s="49">
        <v>52350088</v>
      </c>
      <c r="J112" s="47" t="s">
        <v>239</v>
      </c>
      <c r="K112" s="50">
        <v>14000000</v>
      </c>
      <c r="L112" s="45"/>
      <c r="M112" s="50"/>
      <c r="N112" s="50">
        <f t="shared" si="3"/>
        <v>14000000</v>
      </c>
      <c r="O112" s="50">
        <v>4083333</v>
      </c>
      <c r="P112" s="45" t="s">
        <v>58</v>
      </c>
      <c r="Q112" s="52">
        <v>42558</v>
      </c>
      <c r="R112" s="52">
        <v>42562</v>
      </c>
      <c r="S112" s="53">
        <v>42597</v>
      </c>
      <c r="T112" s="54">
        <v>4</v>
      </c>
      <c r="U112" s="54"/>
      <c r="V112" s="69"/>
      <c r="W112" s="69"/>
      <c r="X112" s="69" t="s">
        <v>59</v>
      </c>
      <c r="Y112" s="69"/>
      <c r="Z112" s="55">
        <f t="shared" si="1"/>
        <v>0.29166664285714283</v>
      </c>
    </row>
    <row r="113" spans="2:26" ht="15" x14ac:dyDescent="0.25">
      <c r="B113" s="43">
        <v>70</v>
      </c>
      <c r="C113" s="44" t="s">
        <v>240</v>
      </c>
      <c r="D113" s="45">
        <v>5</v>
      </c>
      <c r="E113" s="46" t="s">
        <v>54</v>
      </c>
      <c r="F113" s="47" t="s">
        <v>241</v>
      </c>
      <c r="G113" s="48" t="s">
        <v>56</v>
      </c>
      <c r="H113" s="58" t="s">
        <v>56</v>
      </c>
      <c r="I113" s="49">
        <v>19372926</v>
      </c>
      <c r="J113" s="47" t="s">
        <v>242</v>
      </c>
      <c r="K113" s="50">
        <v>25950000</v>
      </c>
      <c r="L113" s="45"/>
      <c r="M113" s="50"/>
      <c r="N113" s="50">
        <f t="shared" si="3"/>
        <v>25950000</v>
      </c>
      <c r="O113" s="50">
        <v>21000000</v>
      </c>
      <c r="P113" s="45" t="s">
        <v>58</v>
      </c>
      <c r="Q113" s="52">
        <v>42558</v>
      </c>
      <c r="R113" s="52">
        <v>42562</v>
      </c>
      <c r="S113" s="53">
        <v>42735</v>
      </c>
      <c r="T113" s="54">
        <v>5.7</v>
      </c>
      <c r="U113" s="54"/>
      <c r="V113" s="69"/>
      <c r="W113" s="69"/>
      <c r="X113" s="69" t="s">
        <v>59</v>
      </c>
      <c r="Y113" s="69"/>
      <c r="Z113" s="55">
        <f t="shared" si="1"/>
        <v>0.80924855491329484</v>
      </c>
    </row>
    <row r="114" spans="2:26" ht="15" x14ac:dyDescent="0.25">
      <c r="B114" s="43">
        <v>71</v>
      </c>
      <c r="C114" s="44" t="s">
        <v>243</v>
      </c>
      <c r="D114" s="45">
        <v>5</v>
      </c>
      <c r="E114" s="46" t="s">
        <v>54</v>
      </c>
      <c r="F114" s="47" t="s">
        <v>244</v>
      </c>
      <c r="G114" s="48" t="s">
        <v>56</v>
      </c>
      <c r="H114" s="58" t="s">
        <v>56</v>
      </c>
      <c r="I114" s="49">
        <v>80799770</v>
      </c>
      <c r="J114" s="47" t="s">
        <v>245</v>
      </c>
      <c r="K114" s="50">
        <v>34600000</v>
      </c>
      <c r="L114" s="45"/>
      <c r="M114" s="50"/>
      <c r="N114" s="50">
        <f t="shared" si="3"/>
        <v>34600000</v>
      </c>
      <c r="O114" s="50">
        <v>28600000</v>
      </c>
      <c r="P114" s="45" t="s">
        <v>58</v>
      </c>
      <c r="Q114" s="52">
        <v>42559</v>
      </c>
      <c r="R114" s="52">
        <v>42559</v>
      </c>
      <c r="S114" s="53">
        <v>42735</v>
      </c>
      <c r="T114" s="54">
        <v>5.7</v>
      </c>
      <c r="U114" s="54"/>
      <c r="V114" s="69"/>
      <c r="W114" s="69" t="s">
        <v>59</v>
      </c>
      <c r="X114" s="69"/>
      <c r="Y114" s="69"/>
      <c r="Z114" s="55">
        <f t="shared" si="1"/>
        <v>0.82658959537572252</v>
      </c>
    </row>
    <row r="115" spans="2:26" ht="15" x14ac:dyDescent="0.25">
      <c r="B115" s="43">
        <v>71</v>
      </c>
      <c r="C115" s="44" t="s">
        <v>243</v>
      </c>
      <c r="D115" s="45">
        <v>5</v>
      </c>
      <c r="E115" s="46" t="s">
        <v>54</v>
      </c>
      <c r="F115" s="47" t="s">
        <v>244</v>
      </c>
      <c r="G115" s="48" t="s">
        <v>56</v>
      </c>
      <c r="H115" s="58" t="s">
        <v>56</v>
      </c>
      <c r="I115" s="49">
        <v>80799770</v>
      </c>
      <c r="J115" s="47" t="s">
        <v>245</v>
      </c>
      <c r="K115" s="50"/>
      <c r="L115" s="45"/>
      <c r="M115" s="60">
        <v>6000000</v>
      </c>
      <c r="N115" s="50">
        <f t="shared" si="3"/>
        <v>6000000</v>
      </c>
      <c r="O115" s="50">
        <v>0</v>
      </c>
      <c r="P115" s="45" t="s">
        <v>58</v>
      </c>
      <c r="Q115" s="52">
        <v>42733</v>
      </c>
      <c r="R115" s="52">
        <v>42736</v>
      </c>
      <c r="S115" s="53">
        <v>42765</v>
      </c>
      <c r="T115" s="54"/>
      <c r="U115" s="54">
        <v>1</v>
      </c>
      <c r="V115" s="69"/>
      <c r="W115" s="69" t="s">
        <v>59</v>
      </c>
      <c r="X115" s="69"/>
      <c r="Y115" s="69"/>
      <c r="Z115" s="55">
        <f t="shared" si="1"/>
        <v>0</v>
      </c>
    </row>
    <row r="116" spans="2:26" ht="15" x14ac:dyDescent="0.25">
      <c r="B116" s="43">
        <v>72</v>
      </c>
      <c r="C116" s="44" t="s">
        <v>246</v>
      </c>
      <c r="D116" s="45">
        <v>5</v>
      </c>
      <c r="E116" s="46" t="s">
        <v>54</v>
      </c>
      <c r="F116" s="47" t="s">
        <v>191</v>
      </c>
      <c r="G116" s="48" t="s">
        <v>56</v>
      </c>
      <c r="H116" s="58" t="s">
        <v>56</v>
      </c>
      <c r="I116" s="49">
        <v>52487814</v>
      </c>
      <c r="J116" s="47" t="s">
        <v>247</v>
      </c>
      <c r="K116" s="50">
        <v>32600000</v>
      </c>
      <c r="L116" s="45"/>
      <c r="M116" s="50"/>
      <c r="N116" s="50">
        <f t="shared" si="3"/>
        <v>32600000</v>
      </c>
      <c r="O116" s="50">
        <v>26000000</v>
      </c>
      <c r="P116" s="45" t="s">
        <v>58</v>
      </c>
      <c r="Q116" s="52">
        <v>42565</v>
      </c>
      <c r="R116" s="52">
        <v>42572</v>
      </c>
      <c r="S116" s="53">
        <v>42735</v>
      </c>
      <c r="T116" s="54">
        <v>5.4</v>
      </c>
      <c r="U116" s="54"/>
      <c r="V116" s="69"/>
      <c r="W116" s="69" t="s">
        <v>59</v>
      </c>
      <c r="X116" s="69"/>
      <c r="Y116" s="69"/>
      <c r="Z116" s="55">
        <f t="shared" si="1"/>
        <v>0.7975460122699386</v>
      </c>
    </row>
    <row r="117" spans="2:26" ht="15" x14ac:dyDescent="0.25">
      <c r="B117" s="43">
        <v>72</v>
      </c>
      <c r="C117" s="44" t="s">
        <v>246</v>
      </c>
      <c r="D117" s="45">
        <v>5</v>
      </c>
      <c r="E117" s="46" t="s">
        <v>54</v>
      </c>
      <c r="F117" s="47" t="s">
        <v>191</v>
      </c>
      <c r="G117" s="48" t="s">
        <v>56</v>
      </c>
      <c r="H117" s="58" t="s">
        <v>56</v>
      </c>
      <c r="I117" s="49">
        <v>52487814</v>
      </c>
      <c r="J117" s="47" t="s">
        <v>247</v>
      </c>
      <c r="K117" s="50"/>
      <c r="L117" s="45"/>
      <c r="M117" s="60">
        <v>5400000</v>
      </c>
      <c r="N117" s="50">
        <f t="shared" si="3"/>
        <v>5400000</v>
      </c>
      <c r="O117" s="50">
        <v>0</v>
      </c>
      <c r="P117" s="45" t="s">
        <v>58</v>
      </c>
      <c r="Q117" s="52">
        <v>42734</v>
      </c>
      <c r="R117" s="52">
        <v>42736</v>
      </c>
      <c r="S117" s="53">
        <v>42765</v>
      </c>
      <c r="T117" s="54"/>
      <c r="U117" s="54">
        <v>1</v>
      </c>
      <c r="V117" s="69"/>
      <c r="W117" s="69" t="s">
        <v>59</v>
      </c>
      <c r="X117" s="69"/>
      <c r="Y117" s="69"/>
      <c r="Z117" s="55">
        <f t="shared" si="1"/>
        <v>0</v>
      </c>
    </row>
    <row r="118" spans="2:26" ht="15" x14ac:dyDescent="0.25">
      <c r="B118" s="43">
        <v>73</v>
      </c>
      <c r="C118" s="44" t="s">
        <v>248</v>
      </c>
      <c r="D118" s="45">
        <v>5</v>
      </c>
      <c r="E118" s="46" t="s">
        <v>54</v>
      </c>
      <c r="F118" s="47" t="s">
        <v>156</v>
      </c>
      <c r="G118" s="48" t="s">
        <v>56</v>
      </c>
      <c r="H118" s="58" t="s">
        <v>56</v>
      </c>
      <c r="I118" s="49">
        <v>9398950</v>
      </c>
      <c r="J118" s="47" t="s">
        <v>249</v>
      </c>
      <c r="K118" s="50">
        <v>10323333</v>
      </c>
      <c r="L118" s="45"/>
      <c r="M118" s="50"/>
      <c r="N118" s="50">
        <f t="shared" si="3"/>
        <v>10323333</v>
      </c>
      <c r="O118" s="50">
        <f>8423333</f>
        <v>8423333</v>
      </c>
      <c r="P118" s="45" t="s">
        <v>58</v>
      </c>
      <c r="Q118" s="52">
        <v>42565</v>
      </c>
      <c r="R118" s="52">
        <v>42569</v>
      </c>
      <c r="S118" s="53">
        <v>42734</v>
      </c>
      <c r="T118" s="54">
        <v>5.4</v>
      </c>
      <c r="U118" s="54"/>
      <c r="V118" s="69"/>
      <c r="W118" s="69" t="s">
        <v>59</v>
      </c>
      <c r="X118" s="69"/>
      <c r="Y118" s="69"/>
      <c r="Z118" s="55">
        <f t="shared" si="1"/>
        <v>0.81595091430258038</v>
      </c>
    </row>
    <row r="119" spans="2:26" ht="15" x14ac:dyDescent="0.25">
      <c r="B119" s="43">
        <v>73</v>
      </c>
      <c r="C119" s="44" t="s">
        <v>248</v>
      </c>
      <c r="D119" s="45">
        <v>5</v>
      </c>
      <c r="E119" s="46" t="s">
        <v>54</v>
      </c>
      <c r="F119" s="47" t="s">
        <v>156</v>
      </c>
      <c r="G119" s="48" t="s">
        <v>56</v>
      </c>
      <c r="H119" s="58" t="s">
        <v>56</v>
      </c>
      <c r="I119" s="49">
        <v>9398950</v>
      </c>
      <c r="J119" s="47" t="s">
        <v>249</v>
      </c>
      <c r="K119" s="50"/>
      <c r="L119" s="45"/>
      <c r="M119" s="60">
        <v>132240</v>
      </c>
      <c r="N119" s="50">
        <f t="shared" si="3"/>
        <v>132240</v>
      </c>
      <c r="O119" s="60">
        <v>66200</v>
      </c>
      <c r="P119" s="45" t="s">
        <v>58</v>
      </c>
      <c r="Q119" s="52">
        <v>42620</v>
      </c>
      <c r="R119" s="52">
        <f>+Q119</f>
        <v>42620</v>
      </c>
      <c r="S119" s="53">
        <f>+S118</f>
        <v>42734</v>
      </c>
      <c r="T119" s="54"/>
      <c r="U119" s="54">
        <v>5.4</v>
      </c>
      <c r="V119" s="69"/>
      <c r="W119" s="69" t="s">
        <v>59</v>
      </c>
      <c r="X119" s="69"/>
      <c r="Y119" s="69"/>
      <c r="Z119" s="55">
        <f t="shared" si="1"/>
        <v>0.500604960677556</v>
      </c>
    </row>
    <row r="120" spans="2:26" ht="15" x14ac:dyDescent="0.25">
      <c r="B120" s="43">
        <v>73</v>
      </c>
      <c r="C120" s="44" t="s">
        <v>248</v>
      </c>
      <c r="D120" s="45">
        <v>5</v>
      </c>
      <c r="E120" s="46" t="s">
        <v>54</v>
      </c>
      <c r="F120" s="47" t="s">
        <v>156</v>
      </c>
      <c r="G120" s="48" t="s">
        <v>56</v>
      </c>
      <c r="H120" s="58" t="s">
        <v>56</v>
      </c>
      <c r="I120" s="49">
        <v>9398950</v>
      </c>
      <c r="J120" s="47" t="s">
        <v>249</v>
      </c>
      <c r="K120" s="50"/>
      <c r="L120" s="45"/>
      <c r="M120" s="60">
        <v>1933100</v>
      </c>
      <c r="N120" s="50">
        <f t="shared" si="3"/>
        <v>1933100</v>
      </c>
      <c r="O120" s="50">
        <v>0</v>
      </c>
      <c r="P120" s="45" t="s">
        <v>58</v>
      </c>
      <c r="Q120" s="52">
        <v>42734</v>
      </c>
      <c r="R120" s="52">
        <v>42736</v>
      </c>
      <c r="S120" s="53">
        <v>42765</v>
      </c>
      <c r="T120" s="54"/>
      <c r="U120" s="54">
        <v>1</v>
      </c>
      <c r="V120" s="69"/>
      <c r="W120" s="69" t="s">
        <v>59</v>
      </c>
      <c r="X120" s="69"/>
      <c r="Y120" s="69"/>
      <c r="Z120" s="55">
        <f t="shared" si="1"/>
        <v>0</v>
      </c>
    </row>
    <row r="121" spans="2:26" ht="15" x14ac:dyDescent="0.25">
      <c r="B121" s="43">
        <v>74</v>
      </c>
      <c r="C121" s="44" t="s">
        <v>250</v>
      </c>
      <c r="D121" s="45">
        <v>5</v>
      </c>
      <c r="E121" s="46" t="s">
        <v>54</v>
      </c>
      <c r="F121" s="47" t="s">
        <v>251</v>
      </c>
      <c r="G121" s="48" t="s">
        <v>56</v>
      </c>
      <c r="H121" s="58" t="s">
        <v>56</v>
      </c>
      <c r="I121" s="49">
        <v>52975107</v>
      </c>
      <c r="J121" s="47" t="s">
        <v>119</v>
      </c>
      <c r="K121" s="50">
        <v>24450000</v>
      </c>
      <c r="L121" s="45"/>
      <c r="M121" s="50"/>
      <c r="N121" s="50">
        <f t="shared" si="3"/>
        <v>24450000</v>
      </c>
      <c r="O121" s="50">
        <v>19950000</v>
      </c>
      <c r="P121" s="45" t="s">
        <v>58</v>
      </c>
      <c r="Q121" s="52">
        <v>42566</v>
      </c>
      <c r="R121" s="52">
        <v>42569</v>
      </c>
      <c r="S121" s="53">
        <v>42734</v>
      </c>
      <c r="T121" s="54">
        <v>5.4</v>
      </c>
      <c r="U121" s="54"/>
      <c r="V121" s="69"/>
      <c r="W121" s="69"/>
      <c r="X121" s="69" t="s">
        <v>59</v>
      </c>
      <c r="Y121" s="69"/>
      <c r="Z121" s="55">
        <f t="shared" si="1"/>
        <v>0.81595092024539873</v>
      </c>
    </row>
    <row r="122" spans="2:26" ht="15" x14ac:dyDescent="0.25">
      <c r="B122" s="43">
        <v>75</v>
      </c>
      <c r="C122" s="44" t="s">
        <v>252</v>
      </c>
      <c r="D122" s="45">
        <v>5</v>
      </c>
      <c r="E122" s="46" t="s">
        <v>54</v>
      </c>
      <c r="F122" s="47" t="s">
        <v>185</v>
      </c>
      <c r="G122" s="48" t="s">
        <v>125</v>
      </c>
      <c r="H122" s="58" t="s">
        <v>125</v>
      </c>
      <c r="I122" s="49">
        <v>4228947</v>
      </c>
      <c r="J122" s="47" t="s">
        <v>253</v>
      </c>
      <c r="K122" s="50">
        <v>10323333</v>
      </c>
      <c r="L122" s="45"/>
      <c r="M122" s="50"/>
      <c r="N122" s="50">
        <f t="shared" si="3"/>
        <v>10323333</v>
      </c>
      <c r="O122" s="50">
        <f>8423333</f>
        <v>8423333</v>
      </c>
      <c r="P122" s="45" t="s">
        <v>58</v>
      </c>
      <c r="Q122" s="52">
        <v>42566</v>
      </c>
      <c r="R122" s="52">
        <v>42569</v>
      </c>
      <c r="S122" s="53">
        <v>42734</v>
      </c>
      <c r="T122" s="54">
        <v>5.4</v>
      </c>
      <c r="U122" s="54"/>
      <c r="V122" s="69"/>
      <c r="W122" s="69" t="s">
        <v>59</v>
      </c>
      <c r="X122" s="69"/>
      <c r="Y122" s="69"/>
      <c r="Z122" s="55">
        <f t="shared" si="1"/>
        <v>0.81595091430258038</v>
      </c>
    </row>
    <row r="123" spans="2:26" ht="15" x14ac:dyDescent="0.25">
      <c r="B123" s="43">
        <v>75</v>
      </c>
      <c r="C123" s="44" t="s">
        <v>252</v>
      </c>
      <c r="D123" s="45">
        <v>5</v>
      </c>
      <c r="E123" s="46" t="s">
        <v>54</v>
      </c>
      <c r="F123" s="47" t="s">
        <v>185</v>
      </c>
      <c r="G123" s="48" t="s">
        <v>125</v>
      </c>
      <c r="H123" s="58" t="s">
        <v>125</v>
      </c>
      <c r="I123" s="49">
        <v>4228947</v>
      </c>
      <c r="J123" s="47" t="s">
        <v>253</v>
      </c>
      <c r="K123" s="50"/>
      <c r="L123" s="45"/>
      <c r="M123" s="60">
        <v>317786</v>
      </c>
      <c r="N123" s="50">
        <f t="shared" si="3"/>
        <v>317786</v>
      </c>
      <c r="O123" s="60">
        <v>266634</v>
      </c>
      <c r="P123" s="45" t="s">
        <v>58</v>
      </c>
      <c r="Q123" s="52">
        <v>42578</v>
      </c>
      <c r="R123" s="52">
        <f>+Q123</f>
        <v>42578</v>
      </c>
      <c r="S123" s="53">
        <f>+S122</f>
        <v>42734</v>
      </c>
      <c r="T123" s="54"/>
      <c r="U123" s="54">
        <v>1</v>
      </c>
      <c r="V123" s="69"/>
      <c r="W123" s="69" t="s">
        <v>59</v>
      </c>
      <c r="X123" s="69"/>
      <c r="Y123" s="69"/>
      <c r="Z123" s="55">
        <f t="shared" si="1"/>
        <v>0.83903633262635857</v>
      </c>
    </row>
    <row r="124" spans="2:26" ht="15" x14ac:dyDescent="0.25">
      <c r="B124" s="43">
        <v>75</v>
      </c>
      <c r="C124" s="44" t="s">
        <v>252</v>
      </c>
      <c r="D124" s="45">
        <v>5</v>
      </c>
      <c r="E124" s="46" t="s">
        <v>54</v>
      </c>
      <c r="F124" s="47" t="s">
        <v>185</v>
      </c>
      <c r="G124" s="48" t="s">
        <v>125</v>
      </c>
      <c r="H124" s="58" t="s">
        <v>125</v>
      </c>
      <c r="I124" s="49">
        <v>4228947</v>
      </c>
      <c r="J124" s="47" t="s">
        <v>253</v>
      </c>
      <c r="K124" s="50"/>
      <c r="L124" s="45"/>
      <c r="M124" s="60">
        <v>1933100</v>
      </c>
      <c r="N124" s="50">
        <f t="shared" si="3"/>
        <v>1933100</v>
      </c>
      <c r="O124" s="50">
        <v>0</v>
      </c>
      <c r="P124" s="45" t="s">
        <v>58</v>
      </c>
      <c r="Q124" s="52">
        <v>42734</v>
      </c>
      <c r="R124" s="52">
        <v>42736</v>
      </c>
      <c r="S124" s="53">
        <v>42765</v>
      </c>
      <c r="T124" s="54"/>
      <c r="U124" s="54"/>
      <c r="V124" s="69"/>
      <c r="W124" s="69" t="s">
        <v>59</v>
      </c>
      <c r="X124" s="69"/>
      <c r="Y124" s="69"/>
      <c r="Z124" s="55">
        <f t="shared" si="1"/>
        <v>0</v>
      </c>
    </row>
    <row r="125" spans="2:26" ht="15" x14ac:dyDescent="0.25">
      <c r="B125" s="43">
        <v>76</v>
      </c>
      <c r="C125" s="44" t="s">
        <v>254</v>
      </c>
      <c r="D125" s="45">
        <v>5</v>
      </c>
      <c r="E125" s="46" t="s">
        <v>54</v>
      </c>
      <c r="F125" s="47" t="s">
        <v>255</v>
      </c>
      <c r="G125" s="48" t="s">
        <v>125</v>
      </c>
      <c r="H125" s="58" t="s">
        <v>125</v>
      </c>
      <c r="I125" s="49">
        <v>52964383</v>
      </c>
      <c r="J125" s="47" t="s">
        <v>256</v>
      </c>
      <c r="K125" s="50">
        <v>26600000</v>
      </c>
      <c r="L125" s="45"/>
      <c r="M125" s="50"/>
      <c r="N125" s="50">
        <f t="shared" si="3"/>
        <v>26600000</v>
      </c>
      <c r="O125" s="50">
        <f>8360000</f>
        <v>8360000</v>
      </c>
      <c r="P125" s="45" t="s">
        <v>58</v>
      </c>
      <c r="Q125" s="52">
        <v>42570</v>
      </c>
      <c r="R125" s="52">
        <v>42572</v>
      </c>
      <c r="S125" s="53">
        <v>42786</v>
      </c>
      <c r="T125" s="54">
        <v>7</v>
      </c>
      <c r="U125" s="54"/>
      <c r="V125" s="69"/>
      <c r="W125" s="69" t="s">
        <v>59</v>
      </c>
      <c r="X125" s="69"/>
      <c r="Y125" s="69"/>
      <c r="Z125" s="55">
        <f t="shared" si="1"/>
        <v>0.31428571428571428</v>
      </c>
    </row>
    <row r="126" spans="2:26" ht="15" x14ac:dyDescent="0.25">
      <c r="B126" s="43">
        <v>77</v>
      </c>
      <c r="C126" s="44" t="s">
        <v>257</v>
      </c>
      <c r="D126" s="45">
        <v>5</v>
      </c>
      <c r="E126" s="46" t="s">
        <v>54</v>
      </c>
      <c r="F126" s="47" t="s">
        <v>156</v>
      </c>
      <c r="G126" s="48" t="s">
        <v>56</v>
      </c>
      <c r="H126" s="58" t="s">
        <v>56</v>
      </c>
      <c r="I126" s="49">
        <v>79980505</v>
      </c>
      <c r="J126" s="47" t="s">
        <v>258</v>
      </c>
      <c r="K126" s="50">
        <v>9816666</v>
      </c>
      <c r="L126" s="45"/>
      <c r="M126" s="50"/>
      <c r="N126" s="50">
        <f t="shared" si="3"/>
        <v>9816666</v>
      </c>
      <c r="O126" s="50">
        <f>6650000</f>
        <v>6650000</v>
      </c>
      <c r="P126" s="45" t="s">
        <v>58</v>
      </c>
      <c r="Q126" s="52">
        <v>42576</v>
      </c>
      <c r="R126" s="52">
        <v>42598</v>
      </c>
      <c r="S126" s="53">
        <v>42735</v>
      </c>
      <c r="T126" s="54">
        <v>5.03</v>
      </c>
      <c r="U126" s="54"/>
      <c r="V126" s="69"/>
      <c r="W126" s="69"/>
      <c r="X126" s="69" t="s">
        <v>59</v>
      </c>
      <c r="Y126" s="69"/>
      <c r="Z126" s="55">
        <f t="shared" si="1"/>
        <v>0.67741940084342278</v>
      </c>
    </row>
    <row r="127" spans="2:26" ht="15" x14ac:dyDescent="0.25">
      <c r="B127" s="43">
        <v>77</v>
      </c>
      <c r="C127" s="44" t="s">
        <v>257</v>
      </c>
      <c r="D127" s="45">
        <v>5</v>
      </c>
      <c r="E127" s="46" t="s">
        <v>54</v>
      </c>
      <c r="F127" s="47" t="s">
        <v>156</v>
      </c>
      <c r="G127" s="48" t="s">
        <v>56</v>
      </c>
      <c r="H127" s="58" t="s">
        <v>56</v>
      </c>
      <c r="I127" s="49">
        <v>79980505</v>
      </c>
      <c r="J127" s="47" t="s">
        <v>258</v>
      </c>
      <c r="K127" s="50"/>
      <c r="L127" s="45"/>
      <c r="M127" s="60">
        <v>132240</v>
      </c>
      <c r="N127" s="50">
        <f t="shared" si="3"/>
        <v>132240</v>
      </c>
      <c r="O127" s="60">
        <v>66200</v>
      </c>
      <c r="P127" s="45" t="s">
        <v>58</v>
      </c>
      <c r="Q127" s="52">
        <v>42643</v>
      </c>
      <c r="R127" s="52">
        <v>42643</v>
      </c>
      <c r="S127" s="53">
        <v>42735</v>
      </c>
      <c r="T127" s="54"/>
      <c r="U127" s="54">
        <v>5.03</v>
      </c>
      <c r="V127" s="69"/>
      <c r="W127" s="69"/>
      <c r="X127" s="69" t="s">
        <v>59</v>
      </c>
      <c r="Y127" s="69"/>
      <c r="Z127" s="55">
        <f t="shared" si="1"/>
        <v>0.500604960677556</v>
      </c>
    </row>
    <row r="128" spans="2:26" ht="15" x14ac:dyDescent="0.25">
      <c r="B128" s="43">
        <v>78</v>
      </c>
      <c r="C128" s="44" t="s">
        <v>259</v>
      </c>
      <c r="D128" s="45">
        <v>4</v>
      </c>
      <c r="E128" s="59" t="s">
        <v>260</v>
      </c>
      <c r="F128" s="47" t="s">
        <v>261</v>
      </c>
      <c r="G128" s="48" t="s">
        <v>262</v>
      </c>
      <c r="H128" s="58" t="s">
        <v>262</v>
      </c>
      <c r="I128" s="49">
        <v>900993049</v>
      </c>
      <c r="J128" s="47" t="s">
        <v>263</v>
      </c>
      <c r="K128" s="50">
        <v>375404594</v>
      </c>
      <c r="L128" s="45"/>
      <c r="M128" s="50"/>
      <c r="N128" s="50">
        <f t="shared" si="3"/>
        <v>375404594</v>
      </c>
      <c r="O128" s="50">
        <v>159752693</v>
      </c>
      <c r="P128" s="61" t="s">
        <v>141</v>
      </c>
      <c r="Q128" s="52">
        <v>42577</v>
      </c>
      <c r="R128" s="52">
        <v>42579</v>
      </c>
      <c r="S128" s="53">
        <v>42821</v>
      </c>
      <c r="T128" s="54">
        <v>8</v>
      </c>
      <c r="U128" s="54"/>
      <c r="V128" s="69"/>
      <c r="W128" s="69" t="s">
        <v>59</v>
      </c>
      <c r="X128" s="69"/>
      <c r="Y128" s="69"/>
      <c r="Z128" s="55">
        <f t="shared" si="1"/>
        <v>0.42554805016584318</v>
      </c>
    </row>
    <row r="129" spans="2:26" ht="15" x14ac:dyDescent="0.25">
      <c r="B129" s="43">
        <v>78</v>
      </c>
      <c r="C129" s="44" t="s">
        <v>259</v>
      </c>
      <c r="D129" s="45">
        <v>4</v>
      </c>
      <c r="E129" s="59" t="s">
        <v>260</v>
      </c>
      <c r="F129" s="47" t="s">
        <v>261</v>
      </c>
      <c r="G129" s="48" t="s">
        <v>262</v>
      </c>
      <c r="H129" s="58" t="s">
        <v>262</v>
      </c>
      <c r="I129" s="49">
        <v>900993049</v>
      </c>
      <c r="J129" s="47" t="s">
        <v>263</v>
      </c>
      <c r="K129" s="50"/>
      <c r="L129" s="45"/>
      <c r="M129" s="60">
        <v>18081885</v>
      </c>
      <c r="N129" s="50">
        <f t="shared" si="3"/>
        <v>18081885</v>
      </c>
      <c r="O129" s="50">
        <v>0</v>
      </c>
      <c r="P129" s="61" t="s">
        <v>141</v>
      </c>
      <c r="Q129" s="52">
        <v>42580</v>
      </c>
      <c r="R129" s="52">
        <f>+Q129</f>
        <v>42580</v>
      </c>
      <c r="S129" s="53">
        <v>42821</v>
      </c>
      <c r="T129" s="54"/>
      <c r="U129" s="54"/>
      <c r="V129" s="69"/>
      <c r="W129" s="69" t="s">
        <v>59</v>
      </c>
      <c r="X129" s="69"/>
      <c r="Y129" s="69"/>
      <c r="Z129" s="55">
        <f t="shared" si="1"/>
        <v>0</v>
      </c>
    </row>
    <row r="130" spans="2:26" ht="15" x14ac:dyDescent="0.25">
      <c r="B130" s="43">
        <v>78</v>
      </c>
      <c r="C130" s="44" t="s">
        <v>259</v>
      </c>
      <c r="D130" s="45">
        <v>4</v>
      </c>
      <c r="E130" s="59" t="s">
        <v>260</v>
      </c>
      <c r="F130" s="47" t="s">
        <v>261</v>
      </c>
      <c r="G130" s="48" t="s">
        <v>262</v>
      </c>
      <c r="H130" s="58" t="s">
        <v>262</v>
      </c>
      <c r="I130" s="49">
        <v>900993049</v>
      </c>
      <c r="J130" s="47" t="s">
        <v>263</v>
      </c>
      <c r="K130" s="50"/>
      <c r="L130" s="45"/>
      <c r="M130" s="60">
        <v>7684801</v>
      </c>
      <c r="N130" s="50">
        <f t="shared" si="3"/>
        <v>7684801</v>
      </c>
      <c r="O130" s="50">
        <v>0</v>
      </c>
      <c r="P130" s="61" t="s">
        <v>141</v>
      </c>
      <c r="Q130" s="52">
        <v>42669</v>
      </c>
      <c r="R130" s="52">
        <v>42669</v>
      </c>
      <c r="S130" s="53">
        <v>42821</v>
      </c>
      <c r="T130" s="54"/>
      <c r="U130" s="54"/>
      <c r="V130" s="69"/>
      <c r="W130" s="69" t="s">
        <v>59</v>
      </c>
      <c r="X130" s="69"/>
      <c r="Y130" s="69"/>
      <c r="Z130" s="55">
        <f t="shared" si="1"/>
        <v>0</v>
      </c>
    </row>
    <row r="131" spans="2:26" ht="15" x14ac:dyDescent="0.25">
      <c r="B131" s="43">
        <v>78</v>
      </c>
      <c r="C131" s="44" t="s">
        <v>259</v>
      </c>
      <c r="D131" s="45">
        <v>4</v>
      </c>
      <c r="E131" s="59" t="s">
        <v>260</v>
      </c>
      <c r="F131" s="47" t="s">
        <v>261</v>
      </c>
      <c r="G131" s="48" t="s">
        <v>262</v>
      </c>
      <c r="H131" s="58" t="s">
        <v>262</v>
      </c>
      <c r="I131" s="49">
        <v>900993049</v>
      </c>
      <c r="J131" s="47" t="s">
        <v>263</v>
      </c>
      <c r="K131" s="50"/>
      <c r="L131" s="45"/>
      <c r="M131" s="60">
        <v>27122828</v>
      </c>
      <c r="N131" s="50">
        <f t="shared" si="3"/>
        <v>27122828</v>
      </c>
      <c r="O131" s="50">
        <v>0</v>
      </c>
      <c r="P131" s="61" t="s">
        <v>141</v>
      </c>
      <c r="Q131" s="52">
        <v>42669</v>
      </c>
      <c r="R131" s="52">
        <v>42669</v>
      </c>
      <c r="S131" s="53">
        <v>42821</v>
      </c>
      <c r="T131" s="54"/>
      <c r="U131" s="54"/>
      <c r="V131" s="69"/>
      <c r="W131" s="69" t="s">
        <v>59</v>
      </c>
      <c r="X131" s="69"/>
      <c r="Y131" s="69"/>
      <c r="Z131" s="55">
        <f t="shared" si="1"/>
        <v>0</v>
      </c>
    </row>
    <row r="132" spans="2:26" ht="15" x14ac:dyDescent="0.25">
      <c r="B132" s="43">
        <v>79</v>
      </c>
      <c r="C132" s="44" t="s">
        <v>264</v>
      </c>
      <c r="D132" s="45">
        <v>5</v>
      </c>
      <c r="E132" s="46" t="s">
        <v>54</v>
      </c>
      <c r="F132" s="47" t="s">
        <v>211</v>
      </c>
      <c r="G132" s="48" t="s">
        <v>56</v>
      </c>
      <c r="H132" s="58" t="s">
        <v>56</v>
      </c>
      <c r="I132" s="49">
        <v>38363483</v>
      </c>
      <c r="J132" s="47" t="s">
        <v>265</v>
      </c>
      <c r="K132" s="50">
        <v>30000000</v>
      </c>
      <c r="L132" s="45"/>
      <c r="M132" s="50"/>
      <c r="N132" s="50">
        <f t="shared" si="3"/>
        <v>30000000</v>
      </c>
      <c r="O132" s="50">
        <v>23600000</v>
      </c>
      <c r="P132" s="45" t="s">
        <v>58</v>
      </c>
      <c r="Q132" s="52">
        <v>42578</v>
      </c>
      <c r="R132" s="52">
        <v>42582</v>
      </c>
      <c r="S132" s="53">
        <v>42735</v>
      </c>
      <c r="T132" s="54">
        <v>5</v>
      </c>
      <c r="U132" s="54"/>
      <c r="V132" s="69"/>
      <c r="W132" s="69" t="s">
        <v>59</v>
      </c>
      <c r="X132" s="69"/>
      <c r="Y132" s="69"/>
      <c r="Z132" s="55">
        <f t="shared" si="1"/>
        <v>0.78666666666666663</v>
      </c>
    </row>
    <row r="133" spans="2:26" ht="15" x14ac:dyDescent="0.25">
      <c r="B133" s="43">
        <v>79</v>
      </c>
      <c r="C133" s="44" t="s">
        <v>264</v>
      </c>
      <c r="D133" s="45">
        <v>5</v>
      </c>
      <c r="E133" s="46" t="s">
        <v>54</v>
      </c>
      <c r="F133" s="47" t="s">
        <v>211</v>
      </c>
      <c r="G133" s="48" t="s">
        <v>56</v>
      </c>
      <c r="H133" s="58" t="s">
        <v>56</v>
      </c>
      <c r="I133" s="49">
        <v>38363483</v>
      </c>
      <c r="J133" s="47" t="s">
        <v>265</v>
      </c>
      <c r="K133" s="50"/>
      <c r="L133" s="45"/>
      <c r="M133" s="60">
        <v>6000000</v>
      </c>
      <c r="N133" s="50">
        <f t="shared" si="3"/>
        <v>6000000</v>
      </c>
      <c r="O133" s="50">
        <v>0</v>
      </c>
      <c r="P133" s="45" t="s">
        <v>58</v>
      </c>
      <c r="Q133" s="52">
        <v>42733</v>
      </c>
      <c r="R133" s="52">
        <v>42736</v>
      </c>
      <c r="S133" s="53">
        <v>42765</v>
      </c>
      <c r="T133" s="54"/>
      <c r="U133" s="54">
        <v>1</v>
      </c>
      <c r="V133" s="69"/>
      <c r="W133" s="69" t="s">
        <v>59</v>
      </c>
      <c r="X133" s="69"/>
      <c r="Y133" s="69"/>
      <c r="Z133" s="55">
        <f t="shared" si="1"/>
        <v>0</v>
      </c>
    </row>
    <row r="134" spans="2:26" ht="15" x14ac:dyDescent="0.25">
      <c r="B134" s="43">
        <v>9807</v>
      </c>
      <c r="C134" s="44"/>
      <c r="D134" s="45">
        <v>4</v>
      </c>
      <c r="E134" s="59" t="s">
        <v>266</v>
      </c>
      <c r="F134" s="47" t="s">
        <v>267</v>
      </c>
      <c r="G134" s="48" t="s">
        <v>262</v>
      </c>
      <c r="H134" s="58" t="s">
        <v>262</v>
      </c>
      <c r="I134" s="49">
        <v>860068255</v>
      </c>
      <c r="J134" s="47" t="s">
        <v>268</v>
      </c>
      <c r="K134" s="50">
        <v>100723734</v>
      </c>
      <c r="L134" s="45"/>
      <c r="M134" s="50"/>
      <c r="N134" s="50">
        <f t="shared" si="3"/>
        <v>100723734</v>
      </c>
      <c r="O134" s="50">
        <v>0</v>
      </c>
      <c r="P134" s="61" t="s">
        <v>141</v>
      </c>
      <c r="Q134" s="52">
        <v>42585</v>
      </c>
      <c r="R134" s="52">
        <v>42591</v>
      </c>
      <c r="S134" s="53">
        <v>42743</v>
      </c>
      <c r="T134" s="54">
        <v>5</v>
      </c>
      <c r="U134" s="54"/>
      <c r="V134" s="69"/>
      <c r="W134" s="69" t="s">
        <v>59</v>
      </c>
      <c r="X134" s="69"/>
      <c r="Y134" s="69"/>
      <c r="Z134" s="55">
        <f t="shared" si="1"/>
        <v>0</v>
      </c>
    </row>
    <row r="135" spans="2:26" ht="15" x14ac:dyDescent="0.25">
      <c r="B135" s="43">
        <v>80</v>
      </c>
      <c r="C135" s="44" t="s">
        <v>269</v>
      </c>
      <c r="D135" s="45">
        <v>5</v>
      </c>
      <c r="E135" s="46" t="s">
        <v>54</v>
      </c>
      <c r="F135" s="47" t="s">
        <v>156</v>
      </c>
      <c r="G135" s="48" t="s">
        <v>56</v>
      </c>
      <c r="H135" s="58" t="s">
        <v>56</v>
      </c>
      <c r="I135" s="49">
        <v>1070007023</v>
      </c>
      <c r="J135" s="47" t="s">
        <v>270</v>
      </c>
      <c r="K135" s="50">
        <v>8866666</v>
      </c>
      <c r="L135" s="45"/>
      <c r="M135" s="50"/>
      <c r="N135" s="50">
        <f t="shared" si="3"/>
        <v>8866666</v>
      </c>
      <c r="O135" s="50">
        <f>6903333</f>
        <v>6903333</v>
      </c>
      <c r="P135" s="45" t="s">
        <v>58</v>
      </c>
      <c r="Q135" s="52">
        <v>42591</v>
      </c>
      <c r="R135" s="52">
        <v>42598</v>
      </c>
      <c r="S135" s="53">
        <v>42735</v>
      </c>
      <c r="T135" s="54">
        <v>4.5999999999999996</v>
      </c>
      <c r="U135" s="54"/>
      <c r="V135" s="69"/>
      <c r="W135" s="69"/>
      <c r="X135" s="69" t="s">
        <v>59</v>
      </c>
      <c r="Y135" s="69"/>
      <c r="Z135" s="55">
        <f t="shared" si="1"/>
        <v>0.77857144951665036</v>
      </c>
    </row>
    <row r="136" spans="2:26" ht="15" x14ac:dyDescent="0.25">
      <c r="B136" s="43">
        <v>80</v>
      </c>
      <c r="C136" s="44" t="s">
        <v>269</v>
      </c>
      <c r="D136" s="45">
        <v>5</v>
      </c>
      <c r="E136" s="46" t="s">
        <v>54</v>
      </c>
      <c r="F136" s="47" t="s">
        <v>156</v>
      </c>
      <c r="G136" s="48" t="s">
        <v>56</v>
      </c>
      <c r="H136" s="58" t="s">
        <v>56</v>
      </c>
      <c r="I136" s="49">
        <v>1070007023</v>
      </c>
      <c r="J136" s="47" t="s">
        <v>270</v>
      </c>
      <c r="K136" s="50"/>
      <c r="L136" s="45"/>
      <c r="M136" s="60">
        <v>132240</v>
      </c>
      <c r="N136" s="50">
        <f t="shared" si="3"/>
        <v>132240</v>
      </c>
      <c r="O136" s="60">
        <v>66200</v>
      </c>
      <c r="P136" s="45" t="s">
        <v>58</v>
      </c>
      <c r="Q136" s="52">
        <v>42643</v>
      </c>
      <c r="R136" s="52">
        <f>+Q136</f>
        <v>42643</v>
      </c>
      <c r="S136" s="53">
        <v>42735</v>
      </c>
      <c r="T136" s="54"/>
      <c r="U136" s="54">
        <v>4.5999999999999996</v>
      </c>
      <c r="V136" s="69"/>
      <c r="W136" s="69"/>
      <c r="X136" s="69" t="s">
        <v>59</v>
      </c>
      <c r="Y136" s="69"/>
      <c r="Z136" s="55">
        <f t="shared" si="1"/>
        <v>0.500604960677556</v>
      </c>
    </row>
    <row r="137" spans="2:26" ht="15" x14ac:dyDescent="0.25">
      <c r="B137" s="43">
        <v>81</v>
      </c>
      <c r="C137" s="44" t="s">
        <v>271</v>
      </c>
      <c r="D137" s="45">
        <v>5</v>
      </c>
      <c r="E137" s="46" t="s">
        <v>54</v>
      </c>
      <c r="F137" s="47" t="s">
        <v>188</v>
      </c>
      <c r="G137" s="48" t="s">
        <v>56</v>
      </c>
      <c r="H137" s="58" t="s">
        <v>56</v>
      </c>
      <c r="I137" s="49">
        <v>52715599</v>
      </c>
      <c r="J137" s="47" t="s">
        <v>272</v>
      </c>
      <c r="K137" s="50">
        <v>20850000</v>
      </c>
      <c r="L137" s="45"/>
      <c r="M137" s="50"/>
      <c r="N137" s="50">
        <f t="shared" si="3"/>
        <v>20850000</v>
      </c>
      <c r="O137" s="50">
        <v>16350000</v>
      </c>
      <c r="P137" s="45" t="s">
        <v>58</v>
      </c>
      <c r="Q137" s="52">
        <v>42593</v>
      </c>
      <c r="R137" s="52">
        <v>42594</v>
      </c>
      <c r="S137" s="53">
        <v>42734</v>
      </c>
      <c r="T137" s="54">
        <v>4.5999999999999996</v>
      </c>
      <c r="U137" s="54"/>
      <c r="V137" s="69"/>
      <c r="W137" s="69" t="s">
        <v>59</v>
      </c>
      <c r="X137" s="69"/>
      <c r="Y137" s="69"/>
      <c r="Z137" s="55">
        <f t="shared" si="1"/>
        <v>0.78417266187050361</v>
      </c>
    </row>
    <row r="138" spans="2:26" ht="15" x14ac:dyDescent="0.25">
      <c r="B138" s="43">
        <v>81</v>
      </c>
      <c r="C138" s="44" t="s">
        <v>271</v>
      </c>
      <c r="D138" s="45">
        <v>5</v>
      </c>
      <c r="E138" s="46" t="s">
        <v>54</v>
      </c>
      <c r="F138" s="47" t="s">
        <v>188</v>
      </c>
      <c r="G138" s="48" t="s">
        <v>56</v>
      </c>
      <c r="H138" s="58" t="s">
        <v>56</v>
      </c>
      <c r="I138" s="49">
        <v>52715599</v>
      </c>
      <c r="J138" s="47" t="s">
        <v>272</v>
      </c>
      <c r="K138" s="50"/>
      <c r="L138" s="45"/>
      <c r="M138" s="60">
        <v>4500000</v>
      </c>
      <c r="N138" s="50">
        <f t="shared" si="3"/>
        <v>4500000</v>
      </c>
      <c r="O138" s="50">
        <v>0</v>
      </c>
      <c r="P138" s="45" t="s">
        <v>58</v>
      </c>
      <c r="Q138" s="52">
        <v>42733</v>
      </c>
      <c r="R138" s="52">
        <v>42736</v>
      </c>
      <c r="S138" s="53">
        <v>42765</v>
      </c>
      <c r="T138" s="54"/>
      <c r="U138" s="54">
        <v>1</v>
      </c>
      <c r="V138" s="69"/>
      <c r="W138" s="69" t="s">
        <v>59</v>
      </c>
      <c r="X138" s="69"/>
      <c r="Y138" s="69"/>
      <c r="Z138" s="55">
        <f t="shared" si="1"/>
        <v>0</v>
      </c>
    </row>
    <row r="139" spans="2:26" ht="15" x14ac:dyDescent="0.25">
      <c r="B139" s="43">
        <v>82</v>
      </c>
      <c r="C139" s="44" t="s">
        <v>273</v>
      </c>
      <c r="D139" s="45">
        <v>5</v>
      </c>
      <c r="E139" s="46" t="s">
        <v>54</v>
      </c>
      <c r="F139" s="47" t="s">
        <v>274</v>
      </c>
      <c r="G139" s="48" t="s">
        <v>56</v>
      </c>
      <c r="H139" s="58" t="s">
        <v>56</v>
      </c>
      <c r="I139" s="49">
        <v>1018406903</v>
      </c>
      <c r="J139" s="47" t="s">
        <v>275</v>
      </c>
      <c r="K139" s="50">
        <v>18000000</v>
      </c>
      <c r="L139" s="45"/>
      <c r="M139" s="50"/>
      <c r="N139" s="50">
        <f t="shared" si="3"/>
        <v>18000000</v>
      </c>
      <c r="O139" s="50">
        <v>13600000</v>
      </c>
      <c r="P139" s="45" t="s">
        <v>58</v>
      </c>
      <c r="Q139" s="52">
        <v>42600</v>
      </c>
      <c r="R139" s="52">
        <v>42601</v>
      </c>
      <c r="S139" s="53">
        <v>42735</v>
      </c>
      <c r="T139" s="54">
        <v>4.5</v>
      </c>
      <c r="U139" s="54"/>
      <c r="V139" s="69"/>
      <c r="W139" s="69" t="s">
        <v>59</v>
      </c>
      <c r="X139" s="69"/>
      <c r="Y139" s="69"/>
      <c r="Z139" s="55">
        <f t="shared" si="1"/>
        <v>0.75555555555555554</v>
      </c>
    </row>
    <row r="140" spans="2:26" ht="15" x14ac:dyDescent="0.25">
      <c r="B140" s="43">
        <v>82</v>
      </c>
      <c r="C140" s="44" t="s">
        <v>273</v>
      </c>
      <c r="D140" s="45">
        <v>5</v>
      </c>
      <c r="E140" s="46" t="s">
        <v>54</v>
      </c>
      <c r="F140" s="47" t="s">
        <v>274</v>
      </c>
      <c r="G140" s="48" t="s">
        <v>56</v>
      </c>
      <c r="H140" s="58" t="s">
        <v>56</v>
      </c>
      <c r="I140" s="49">
        <v>1018406903</v>
      </c>
      <c r="J140" s="47" t="s">
        <v>275</v>
      </c>
      <c r="K140" s="50"/>
      <c r="L140" s="45"/>
      <c r="M140" s="60">
        <v>4000000</v>
      </c>
      <c r="N140" s="50">
        <f t="shared" si="3"/>
        <v>4000000</v>
      </c>
      <c r="O140" s="50">
        <v>0</v>
      </c>
      <c r="P140" s="45" t="s">
        <v>58</v>
      </c>
      <c r="Q140" s="52">
        <v>42732</v>
      </c>
      <c r="R140" s="52">
        <v>42736</v>
      </c>
      <c r="S140" s="53">
        <v>42765</v>
      </c>
      <c r="T140" s="54"/>
      <c r="U140" s="54">
        <v>1</v>
      </c>
      <c r="V140" s="69"/>
      <c r="W140" s="69" t="s">
        <v>59</v>
      </c>
      <c r="X140" s="69"/>
      <c r="Y140" s="69"/>
      <c r="Z140" s="55">
        <f t="shared" si="1"/>
        <v>0</v>
      </c>
    </row>
    <row r="141" spans="2:26" ht="15" x14ac:dyDescent="0.25">
      <c r="B141" s="43">
        <v>83</v>
      </c>
      <c r="C141" s="44" t="s">
        <v>276</v>
      </c>
      <c r="D141" s="45">
        <v>5</v>
      </c>
      <c r="E141" s="46" t="s">
        <v>54</v>
      </c>
      <c r="F141" s="47" t="s">
        <v>277</v>
      </c>
      <c r="G141" s="48" t="s">
        <v>125</v>
      </c>
      <c r="H141" s="58" t="s">
        <v>125</v>
      </c>
      <c r="I141" s="49">
        <v>79724176</v>
      </c>
      <c r="J141" s="47" t="s">
        <v>278</v>
      </c>
      <c r="K141" s="50">
        <v>25151600</v>
      </c>
      <c r="L141" s="45"/>
      <c r="M141" s="50"/>
      <c r="N141" s="50">
        <f t="shared" si="3"/>
        <v>25151600</v>
      </c>
      <c r="O141" s="50">
        <v>19162300</v>
      </c>
      <c r="P141" s="45" t="s">
        <v>58</v>
      </c>
      <c r="Q141" s="52">
        <v>42600</v>
      </c>
      <c r="R141" s="52">
        <v>42601</v>
      </c>
      <c r="S141" s="53">
        <v>42735</v>
      </c>
      <c r="T141" s="54">
        <v>4.5</v>
      </c>
      <c r="U141" s="54"/>
      <c r="V141" s="69"/>
      <c r="W141" s="69" t="s">
        <v>59</v>
      </c>
      <c r="X141" s="69"/>
      <c r="Y141" s="69"/>
      <c r="Z141" s="55">
        <f t="shared" si="1"/>
        <v>0.76187200814262312</v>
      </c>
    </row>
    <row r="142" spans="2:26" ht="15" x14ac:dyDescent="0.25">
      <c r="B142" s="43">
        <v>83</v>
      </c>
      <c r="C142" s="44" t="s">
        <v>276</v>
      </c>
      <c r="D142" s="45">
        <v>5</v>
      </c>
      <c r="E142" s="46" t="s">
        <v>54</v>
      </c>
      <c r="F142" s="47" t="s">
        <v>277</v>
      </c>
      <c r="G142" s="48" t="s">
        <v>125</v>
      </c>
      <c r="H142" s="58" t="s">
        <v>125</v>
      </c>
      <c r="I142" s="49">
        <v>79724176</v>
      </c>
      <c r="J142" s="47" t="s">
        <v>278</v>
      </c>
      <c r="K142" s="50"/>
      <c r="L142" s="45"/>
      <c r="M142" s="60">
        <v>5653120</v>
      </c>
      <c r="N142" s="50">
        <f t="shared" si="3"/>
        <v>5653120</v>
      </c>
      <c r="O142" s="50">
        <v>0</v>
      </c>
      <c r="P142" s="45" t="s">
        <v>58</v>
      </c>
      <c r="Q142" s="52">
        <v>42731</v>
      </c>
      <c r="R142" s="52">
        <v>42736</v>
      </c>
      <c r="S142" s="53">
        <v>42765</v>
      </c>
      <c r="T142" s="54"/>
      <c r="U142" s="54">
        <v>1</v>
      </c>
      <c r="V142" s="69"/>
      <c r="W142" s="69" t="s">
        <v>59</v>
      </c>
      <c r="X142" s="69"/>
      <c r="Y142" s="69"/>
      <c r="Z142" s="55">
        <f t="shared" si="1"/>
        <v>0</v>
      </c>
    </row>
    <row r="143" spans="2:26" ht="15" x14ac:dyDescent="0.25">
      <c r="B143" s="43">
        <v>84</v>
      </c>
      <c r="C143" s="44" t="s">
        <v>279</v>
      </c>
      <c r="D143" s="45">
        <v>5</v>
      </c>
      <c r="E143" s="46" t="s">
        <v>54</v>
      </c>
      <c r="F143" s="47" t="s">
        <v>280</v>
      </c>
      <c r="G143" s="48" t="s">
        <v>56</v>
      </c>
      <c r="H143" s="58" t="s">
        <v>56</v>
      </c>
      <c r="I143" s="49">
        <v>52793679</v>
      </c>
      <c r="J143" s="47" t="s">
        <v>281</v>
      </c>
      <c r="K143" s="50">
        <v>21500000</v>
      </c>
      <c r="L143" s="45"/>
      <c r="M143" s="50"/>
      <c r="N143" s="50">
        <f t="shared" si="3"/>
        <v>21500000</v>
      </c>
      <c r="O143" s="50">
        <v>0</v>
      </c>
      <c r="P143" s="45" t="s">
        <v>58</v>
      </c>
      <c r="Q143" s="52">
        <v>42604</v>
      </c>
      <c r="R143" s="52">
        <v>42606</v>
      </c>
      <c r="S143" s="53">
        <v>42735</v>
      </c>
      <c r="T143" s="54">
        <v>4.3</v>
      </c>
      <c r="U143" s="54"/>
      <c r="V143" s="69"/>
      <c r="W143" s="69" t="s">
        <v>59</v>
      </c>
      <c r="X143" s="69"/>
      <c r="Y143" s="69"/>
      <c r="Z143" s="55">
        <f t="shared" si="1"/>
        <v>0</v>
      </c>
    </row>
    <row r="144" spans="2:26" ht="15" x14ac:dyDescent="0.25">
      <c r="B144" s="43">
        <v>84</v>
      </c>
      <c r="C144" s="44" t="s">
        <v>279</v>
      </c>
      <c r="D144" s="45">
        <v>5</v>
      </c>
      <c r="E144" s="46" t="s">
        <v>54</v>
      </c>
      <c r="F144" s="47" t="s">
        <v>280</v>
      </c>
      <c r="G144" s="48" t="s">
        <v>56</v>
      </c>
      <c r="H144" s="58" t="s">
        <v>56</v>
      </c>
      <c r="I144" s="49">
        <v>52793679</v>
      </c>
      <c r="J144" s="47" t="s">
        <v>281</v>
      </c>
      <c r="K144" s="50"/>
      <c r="L144" s="45"/>
      <c r="M144" s="60">
        <v>10000000</v>
      </c>
      <c r="N144" s="50">
        <f t="shared" si="3"/>
        <v>10000000</v>
      </c>
      <c r="O144" s="50">
        <v>0</v>
      </c>
      <c r="P144" s="45" t="s">
        <v>58</v>
      </c>
      <c r="Q144" s="52">
        <v>42725</v>
      </c>
      <c r="R144" s="52">
        <v>42736</v>
      </c>
      <c r="S144" s="53">
        <v>42794</v>
      </c>
      <c r="T144" s="54"/>
      <c r="U144" s="54">
        <v>1</v>
      </c>
      <c r="V144" s="69"/>
      <c r="W144" s="69" t="s">
        <v>59</v>
      </c>
      <c r="X144" s="69"/>
      <c r="Y144" s="69"/>
      <c r="Z144" s="55">
        <f t="shared" si="1"/>
        <v>0</v>
      </c>
    </row>
    <row r="145" spans="2:26" ht="15" x14ac:dyDescent="0.25">
      <c r="B145" s="43">
        <v>85</v>
      </c>
      <c r="C145" s="44" t="s">
        <v>282</v>
      </c>
      <c r="D145" s="45">
        <v>5</v>
      </c>
      <c r="E145" s="46" t="s">
        <v>54</v>
      </c>
      <c r="F145" s="47" t="s">
        <v>283</v>
      </c>
      <c r="G145" s="48" t="s">
        <v>284</v>
      </c>
      <c r="H145" s="58" t="s">
        <v>284</v>
      </c>
      <c r="I145" s="49">
        <v>41960446</v>
      </c>
      <c r="J145" s="47" t="s">
        <v>285</v>
      </c>
      <c r="K145" s="50">
        <v>17600000</v>
      </c>
      <c r="L145" s="45"/>
      <c r="M145" s="50"/>
      <c r="N145" s="50">
        <f t="shared" si="3"/>
        <v>17600000</v>
      </c>
      <c r="O145" s="50">
        <v>13200000</v>
      </c>
      <c r="P145" s="45" t="s">
        <v>58</v>
      </c>
      <c r="Q145" s="52">
        <v>42600</v>
      </c>
      <c r="R145" s="52">
        <v>42604</v>
      </c>
      <c r="S145" s="53">
        <v>42735</v>
      </c>
      <c r="T145" s="54">
        <v>4.4000000000000004</v>
      </c>
      <c r="U145" s="54"/>
      <c r="V145" s="69"/>
      <c r="W145" s="69"/>
      <c r="X145" s="69" t="s">
        <v>59</v>
      </c>
      <c r="Y145" s="69"/>
      <c r="Z145" s="55">
        <f t="shared" si="1"/>
        <v>0.75</v>
      </c>
    </row>
    <row r="146" spans="2:26" ht="15" x14ac:dyDescent="0.25">
      <c r="B146" s="43">
        <v>86</v>
      </c>
      <c r="C146" s="44" t="s">
        <v>286</v>
      </c>
      <c r="D146" s="45">
        <v>5</v>
      </c>
      <c r="E146" s="46" t="s">
        <v>54</v>
      </c>
      <c r="F146" s="47" t="s">
        <v>283</v>
      </c>
      <c r="G146" s="48" t="s">
        <v>284</v>
      </c>
      <c r="H146" s="58" t="s">
        <v>284</v>
      </c>
      <c r="I146" s="49">
        <v>41791094</v>
      </c>
      <c r="J146" s="47" t="s">
        <v>287</v>
      </c>
      <c r="K146" s="50">
        <v>17600000</v>
      </c>
      <c r="L146" s="45"/>
      <c r="M146" s="50"/>
      <c r="N146" s="50">
        <f t="shared" si="3"/>
        <v>17600000</v>
      </c>
      <c r="O146" s="50">
        <v>13200000</v>
      </c>
      <c r="P146" s="45" t="s">
        <v>58</v>
      </c>
      <c r="Q146" s="52">
        <v>42600</v>
      </c>
      <c r="R146" s="52">
        <v>42604</v>
      </c>
      <c r="S146" s="53">
        <v>42735</v>
      </c>
      <c r="T146" s="54">
        <v>4.4000000000000004</v>
      </c>
      <c r="U146" s="54"/>
      <c r="V146" s="69"/>
      <c r="W146" s="69"/>
      <c r="X146" s="69" t="s">
        <v>59</v>
      </c>
      <c r="Y146" s="69"/>
      <c r="Z146" s="55">
        <f t="shared" si="1"/>
        <v>0.75</v>
      </c>
    </row>
    <row r="147" spans="2:26" ht="15" x14ac:dyDescent="0.25">
      <c r="B147" s="43">
        <v>87</v>
      </c>
      <c r="C147" s="44"/>
      <c r="D147" s="45"/>
      <c r="E147" s="46"/>
      <c r="F147" s="47"/>
      <c r="G147" s="48"/>
      <c r="H147" s="58"/>
      <c r="I147" s="49"/>
      <c r="J147" s="47" t="s">
        <v>288</v>
      </c>
      <c r="K147" s="50"/>
      <c r="L147" s="45"/>
      <c r="M147" s="50"/>
      <c r="N147" s="50">
        <f t="shared" si="3"/>
        <v>0</v>
      </c>
      <c r="O147" s="50"/>
      <c r="P147" s="45"/>
      <c r="Q147" s="52"/>
      <c r="R147" s="52"/>
      <c r="S147" s="53"/>
      <c r="T147" s="54"/>
      <c r="U147" s="54"/>
      <c r="V147" s="69"/>
      <c r="W147" s="69"/>
      <c r="X147" s="69"/>
      <c r="Y147" s="69"/>
      <c r="Z147" s="55"/>
    </row>
    <row r="148" spans="2:26" ht="15" x14ac:dyDescent="0.25">
      <c r="B148" s="43">
        <v>88</v>
      </c>
      <c r="C148" s="44" t="s">
        <v>289</v>
      </c>
      <c r="D148" s="45">
        <v>5</v>
      </c>
      <c r="E148" s="46" t="s">
        <v>54</v>
      </c>
      <c r="F148" s="47" t="s">
        <v>283</v>
      </c>
      <c r="G148" s="48" t="s">
        <v>284</v>
      </c>
      <c r="H148" s="58" t="s">
        <v>284</v>
      </c>
      <c r="I148" s="49">
        <v>52646801</v>
      </c>
      <c r="J148" s="47" t="s">
        <v>290</v>
      </c>
      <c r="K148" s="50">
        <v>17600000</v>
      </c>
      <c r="L148" s="45"/>
      <c r="M148" s="50"/>
      <c r="N148" s="50">
        <f t="shared" si="3"/>
        <v>17600000</v>
      </c>
      <c r="O148" s="50">
        <v>13200000</v>
      </c>
      <c r="P148" s="45" t="s">
        <v>58</v>
      </c>
      <c r="Q148" s="52">
        <v>42600</v>
      </c>
      <c r="R148" s="52">
        <v>42604</v>
      </c>
      <c r="S148" s="53">
        <v>42735</v>
      </c>
      <c r="T148" s="54">
        <v>4.4000000000000004</v>
      </c>
      <c r="U148" s="54"/>
      <c r="V148" s="69"/>
      <c r="W148" s="69"/>
      <c r="X148" s="69" t="s">
        <v>59</v>
      </c>
      <c r="Y148" s="69"/>
      <c r="Z148" s="55">
        <f t="shared" ref="Z148:Z162" si="4">+O148/N148</f>
        <v>0.75</v>
      </c>
    </row>
    <row r="149" spans="2:26" ht="15" x14ac:dyDescent="0.25">
      <c r="B149" s="43">
        <v>89</v>
      </c>
      <c r="C149" s="44" t="s">
        <v>291</v>
      </c>
      <c r="D149" s="45">
        <v>5</v>
      </c>
      <c r="E149" s="46" t="s">
        <v>54</v>
      </c>
      <c r="F149" s="47" t="s">
        <v>283</v>
      </c>
      <c r="G149" s="48" t="s">
        <v>284</v>
      </c>
      <c r="H149" s="58" t="s">
        <v>284</v>
      </c>
      <c r="I149" s="49">
        <v>80756039</v>
      </c>
      <c r="J149" s="47" t="s">
        <v>292</v>
      </c>
      <c r="K149" s="50">
        <v>17600000</v>
      </c>
      <c r="L149" s="45"/>
      <c r="M149" s="50"/>
      <c r="N149" s="50">
        <f t="shared" si="3"/>
        <v>17600000</v>
      </c>
      <c r="O149" s="50">
        <v>0</v>
      </c>
      <c r="P149" s="45" t="s">
        <v>58</v>
      </c>
      <c r="Q149" s="52">
        <v>42600</v>
      </c>
      <c r="R149" s="52">
        <v>42604</v>
      </c>
      <c r="S149" s="53">
        <v>42735</v>
      </c>
      <c r="T149" s="54">
        <v>4.4000000000000004</v>
      </c>
      <c r="U149" s="54"/>
      <c r="V149" s="69"/>
      <c r="W149" s="69"/>
      <c r="X149" s="69" t="s">
        <v>59</v>
      </c>
      <c r="Y149" s="69"/>
      <c r="Z149" s="55">
        <f t="shared" si="4"/>
        <v>0</v>
      </c>
    </row>
    <row r="150" spans="2:26" ht="15" x14ac:dyDescent="0.25">
      <c r="B150" s="43">
        <v>90</v>
      </c>
      <c r="C150" s="44" t="s">
        <v>293</v>
      </c>
      <c r="D150" s="45">
        <v>5</v>
      </c>
      <c r="E150" s="46" t="s">
        <v>54</v>
      </c>
      <c r="F150" s="47" t="s">
        <v>294</v>
      </c>
      <c r="G150" s="48" t="s">
        <v>284</v>
      </c>
      <c r="H150" s="58" t="s">
        <v>284</v>
      </c>
      <c r="I150" s="49">
        <v>53063414</v>
      </c>
      <c r="J150" s="47" t="s">
        <v>295</v>
      </c>
      <c r="K150" s="50">
        <v>17600000</v>
      </c>
      <c r="L150" s="45"/>
      <c r="M150" s="50"/>
      <c r="N150" s="50">
        <f t="shared" si="3"/>
        <v>17600000</v>
      </c>
      <c r="O150" s="50">
        <v>12933333</v>
      </c>
      <c r="P150" s="45" t="s">
        <v>58</v>
      </c>
      <c r="Q150" s="52">
        <v>42600</v>
      </c>
      <c r="R150" s="52">
        <v>42606</v>
      </c>
      <c r="S150" s="53">
        <v>42735</v>
      </c>
      <c r="T150" s="54">
        <v>4.4000000000000004</v>
      </c>
      <c r="U150" s="54"/>
      <c r="V150" s="69"/>
      <c r="W150" s="69" t="s">
        <v>59</v>
      </c>
      <c r="X150" s="69"/>
      <c r="Y150" s="69"/>
      <c r="Z150" s="55">
        <f t="shared" si="4"/>
        <v>0.73484846590909092</v>
      </c>
    </row>
    <row r="151" spans="2:26" ht="15" x14ac:dyDescent="0.25">
      <c r="B151" s="43">
        <v>90</v>
      </c>
      <c r="C151" s="44" t="s">
        <v>293</v>
      </c>
      <c r="D151" s="45">
        <v>5</v>
      </c>
      <c r="E151" s="46" t="s">
        <v>54</v>
      </c>
      <c r="F151" s="47" t="s">
        <v>294</v>
      </c>
      <c r="G151" s="48" t="s">
        <v>284</v>
      </c>
      <c r="H151" s="58" t="s">
        <v>284</v>
      </c>
      <c r="I151" s="49">
        <v>53063414</v>
      </c>
      <c r="J151" s="47" t="s">
        <v>295</v>
      </c>
      <c r="K151" s="50"/>
      <c r="L151" s="45"/>
      <c r="M151" s="60">
        <v>4000000</v>
      </c>
      <c r="N151" s="50">
        <f t="shared" si="3"/>
        <v>4000000</v>
      </c>
      <c r="O151" s="50">
        <v>0</v>
      </c>
      <c r="P151" s="45" t="s">
        <v>58</v>
      </c>
      <c r="Q151" s="52">
        <v>42733</v>
      </c>
      <c r="R151" s="52">
        <v>42736</v>
      </c>
      <c r="S151" s="53">
        <v>42765</v>
      </c>
      <c r="T151" s="54"/>
      <c r="U151" s="54">
        <v>1</v>
      </c>
      <c r="V151" s="69"/>
      <c r="W151" s="69" t="s">
        <v>59</v>
      </c>
      <c r="X151" s="69"/>
      <c r="Y151" s="69"/>
      <c r="Z151" s="55">
        <f t="shared" si="4"/>
        <v>0</v>
      </c>
    </row>
    <row r="152" spans="2:26" ht="15" x14ac:dyDescent="0.25">
      <c r="B152" s="43">
        <v>91</v>
      </c>
      <c r="C152" s="44" t="s">
        <v>296</v>
      </c>
      <c r="D152" s="45">
        <v>5</v>
      </c>
      <c r="E152" s="46" t="s">
        <v>54</v>
      </c>
      <c r="F152" s="47" t="s">
        <v>297</v>
      </c>
      <c r="G152" s="48" t="s">
        <v>284</v>
      </c>
      <c r="H152" s="58" t="s">
        <v>284</v>
      </c>
      <c r="I152" s="49">
        <v>1012379147</v>
      </c>
      <c r="J152" s="47" t="s">
        <v>298</v>
      </c>
      <c r="K152" s="50">
        <v>15400000</v>
      </c>
      <c r="L152" s="45"/>
      <c r="M152" s="50"/>
      <c r="N152" s="50">
        <f t="shared" si="3"/>
        <v>15400000</v>
      </c>
      <c r="O152" s="50">
        <v>11550000</v>
      </c>
      <c r="P152" s="45" t="s">
        <v>58</v>
      </c>
      <c r="Q152" s="52">
        <v>42600</v>
      </c>
      <c r="R152" s="52">
        <v>42604</v>
      </c>
      <c r="S152" s="53">
        <v>42735</v>
      </c>
      <c r="T152" s="54">
        <v>4.4000000000000004</v>
      </c>
      <c r="U152" s="54"/>
      <c r="V152" s="69"/>
      <c r="W152" s="69" t="s">
        <v>59</v>
      </c>
      <c r="X152" s="69"/>
      <c r="Y152" s="69"/>
      <c r="Z152" s="55">
        <f t="shared" si="4"/>
        <v>0.75</v>
      </c>
    </row>
    <row r="153" spans="2:26" ht="15" x14ac:dyDescent="0.25">
      <c r="B153" s="43">
        <v>91</v>
      </c>
      <c r="C153" s="44" t="s">
        <v>296</v>
      </c>
      <c r="D153" s="45">
        <v>5</v>
      </c>
      <c r="E153" s="46" t="s">
        <v>54</v>
      </c>
      <c r="F153" s="47" t="s">
        <v>297</v>
      </c>
      <c r="G153" s="48" t="s">
        <v>284</v>
      </c>
      <c r="H153" s="58" t="s">
        <v>284</v>
      </c>
      <c r="I153" s="49">
        <v>1012379147</v>
      </c>
      <c r="J153" s="47" t="s">
        <v>298</v>
      </c>
      <c r="K153" s="50"/>
      <c r="L153" s="45"/>
      <c r="M153" s="60">
        <v>3500000</v>
      </c>
      <c r="N153" s="50">
        <f t="shared" si="3"/>
        <v>3500000</v>
      </c>
      <c r="O153" s="50">
        <v>0</v>
      </c>
      <c r="P153" s="45" t="s">
        <v>58</v>
      </c>
      <c r="Q153" s="52">
        <v>42733</v>
      </c>
      <c r="R153" s="52">
        <v>42736</v>
      </c>
      <c r="S153" s="53">
        <v>42765</v>
      </c>
      <c r="T153" s="54"/>
      <c r="U153" s="54">
        <v>1</v>
      </c>
      <c r="V153" s="69"/>
      <c r="W153" s="69" t="s">
        <v>59</v>
      </c>
      <c r="X153" s="69"/>
      <c r="Y153" s="69"/>
      <c r="Z153" s="55">
        <f t="shared" si="4"/>
        <v>0</v>
      </c>
    </row>
    <row r="154" spans="2:26" ht="15" x14ac:dyDescent="0.25">
      <c r="B154" s="43">
        <v>92</v>
      </c>
      <c r="C154" s="44" t="s">
        <v>299</v>
      </c>
      <c r="D154" s="45">
        <v>5</v>
      </c>
      <c r="E154" s="46" t="s">
        <v>54</v>
      </c>
      <c r="F154" s="47" t="s">
        <v>283</v>
      </c>
      <c r="G154" s="48" t="s">
        <v>284</v>
      </c>
      <c r="H154" s="58" t="s">
        <v>284</v>
      </c>
      <c r="I154" s="49">
        <v>52260970</v>
      </c>
      <c r="J154" s="47" t="s">
        <v>300</v>
      </c>
      <c r="K154" s="50">
        <v>17600000</v>
      </c>
      <c r="L154" s="45"/>
      <c r="M154" s="50"/>
      <c r="N154" s="50">
        <f t="shared" si="3"/>
        <v>17600000</v>
      </c>
      <c r="O154" s="50">
        <v>13200000</v>
      </c>
      <c r="P154" s="45" t="s">
        <v>58</v>
      </c>
      <c r="Q154" s="52">
        <v>42600</v>
      </c>
      <c r="R154" s="52">
        <v>42604</v>
      </c>
      <c r="S154" s="53">
        <v>42735</v>
      </c>
      <c r="T154" s="54">
        <v>4.4000000000000004</v>
      </c>
      <c r="U154" s="54"/>
      <c r="V154" s="69"/>
      <c r="W154" s="69" t="s">
        <v>59</v>
      </c>
      <c r="X154" s="69"/>
      <c r="Y154" s="69"/>
      <c r="Z154" s="55">
        <f t="shared" si="4"/>
        <v>0.75</v>
      </c>
    </row>
    <row r="155" spans="2:26" ht="15" x14ac:dyDescent="0.25">
      <c r="B155" s="43">
        <v>92</v>
      </c>
      <c r="C155" s="44" t="s">
        <v>299</v>
      </c>
      <c r="D155" s="45">
        <v>5</v>
      </c>
      <c r="E155" s="46" t="s">
        <v>54</v>
      </c>
      <c r="F155" s="47" t="s">
        <v>283</v>
      </c>
      <c r="G155" s="48" t="s">
        <v>284</v>
      </c>
      <c r="H155" s="58" t="s">
        <v>284</v>
      </c>
      <c r="I155" s="49">
        <v>52260970</v>
      </c>
      <c r="J155" s="47" t="s">
        <v>300</v>
      </c>
      <c r="K155" s="50"/>
      <c r="L155" s="45"/>
      <c r="M155" s="60">
        <v>4000000</v>
      </c>
      <c r="N155" s="50">
        <f t="shared" si="3"/>
        <v>4000000</v>
      </c>
      <c r="O155" s="50">
        <v>0</v>
      </c>
      <c r="P155" s="45" t="s">
        <v>58</v>
      </c>
      <c r="Q155" s="52">
        <v>42734</v>
      </c>
      <c r="R155" s="52">
        <v>42736</v>
      </c>
      <c r="S155" s="53">
        <v>42765</v>
      </c>
      <c r="T155" s="54"/>
      <c r="U155" s="54">
        <v>1</v>
      </c>
      <c r="V155" s="69"/>
      <c r="W155" s="69" t="s">
        <v>59</v>
      </c>
      <c r="X155" s="69"/>
      <c r="Y155" s="69"/>
      <c r="Z155" s="55">
        <f t="shared" si="4"/>
        <v>0</v>
      </c>
    </row>
    <row r="156" spans="2:26" ht="15" x14ac:dyDescent="0.25">
      <c r="B156" s="43">
        <v>93</v>
      </c>
      <c r="C156" s="44" t="s">
        <v>301</v>
      </c>
      <c r="D156" s="45">
        <v>5</v>
      </c>
      <c r="E156" s="46" t="s">
        <v>54</v>
      </c>
      <c r="F156" s="47" t="s">
        <v>297</v>
      </c>
      <c r="G156" s="48" t="s">
        <v>284</v>
      </c>
      <c r="H156" s="58" t="s">
        <v>284</v>
      </c>
      <c r="I156" s="49">
        <v>1032463071</v>
      </c>
      <c r="J156" s="47" t="s">
        <v>302</v>
      </c>
      <c r="K156" s="50">
        <v>15400000</v>
      </c>
      <c r="L156" s="45"/>
      <c r="M156" s="50"/>
      <c r="N156" s="50">
        <f t="shared" si="3"/>
        <v>15400000</v>
      </c>
      <c r="O156" s="50">
        <v>11550000</v>
      </c>
      <c r="P156" s="45" t="s">
        <v>58</v>
      </c>
      <c r="Q156" s="52">
        <v>42600</v>
      </c>
      <c r="R156" s="52">
        <v>42604</v>
      </c>
      <c r="S156" s="53">
        <v>42735</v>
      </c>
      <c r="T156" s="54">
        <v>4.4000000000000004</v>
      </c>
      <c r="U156" s="54"/>
      <c r="V156" s="69"/>
      <c r="W156" s="69" t="s">
        <v>59</v>
      </c>
      <c r="X156" s="69"/>
      <c r="Y156" s="69"/>
      <c r="Z156" s="55">
        <f t="shared" si="4"/>
        <v>0.75</v>
      </c>
    </row>
    <row r="157" spans="2:26" ht="15" x14ac:dyDescent="0.25">
      <c r="B157" s="43">
        <v>93</v>
      </c>
      <c r="C157" s="44" t="s">
        <v>301</v>
      </c>
      <c r="D157" s="45">
        <v>5</v>
      </c>
      <c r="E157" s="46" t="s">
        <v>54</v>
      </c>
      <c r="F157" s="47" t="s">
        <v>297</v>
      </c>
      <c r="G157" s="48" t="s">
        <v>284</v>
      </c>
      <c r="H157" s="58" t="s">
        <v>284</v>
      </c>
      <c r="I157" s="49">
        <v>1032463071</v>
      </c>
      <c r="J157" s="47" t="s">
        <v>302</v>
      </c>
      <c r="K157" s="50"/>
      <c r="L157" s="45"/>
      <c r="M157" s="60">
        <v>3500000</v>
      </c>
      <c r="N157" s="50">
        <f t="shared" si="3"/>
        <v>3500000</v>
      </c>
      <c r="O157" s="50">
        <v>0</v>
      </c>
      <c r="P157" s="45" t="s">
        <v>58</v>
      </c>
      <c r="Q157" s="52">
        <v>42733</v>
      </c>
      <c r="R157" s="52">
        <v>42736</v>
      </c>
      <c r="S157" s="53">
        <v>42765</v>
      </c>
      <c r="T157" s="54"/>
      <c r="U157" s="54">
        <v>1</v>
      </c>
      <c r="V157" s="69"/>
      <c r="W157" s="69" t="s">
        <v>59</v>
      </c>
      <c r="X157" s="69"/>
      <c r="Y157" s="69"/>
      <c r="Z157" s="55">
        <f t="shared" si="4"/>
        <v>0</v>
      </c>
    </row>
    <row r="158" spans="2:26" ht="15" x14ac:dyDescent="0.25">
      <c r="B158" s="43">
        <v>94</v>
      </c>
      <c r="C158" s="44" t="s">
        <v>303</v>
      </c>
      <c r="D158" s="45">
        <v>5</v>
      </c>
      <c r="E158" s="46" t="s">
        <v>54</v>
      </c>
      <c r="F158" s="47" t="s">
        <v>283</v>
      </c>
      <c r="G158" s="48" t="s">
        <v>284</v>
      </c>
      <c r="H158" s="58" t="s">
        <v>284</v>
      </c>
      <c r="I158" s="49">
        <v>54256394</v>
      </c>
      <c r="J158" s="47" t="s">
        <v>304</v>
      </c>
      <c r="K158" s="50">
        <v>17600000</v>
      </c>
      <c r="L158" s="45"/>
      <c r="M158" s="50"/>
      <c r="N158" s="50">
        <f t="shared" si="3"/>
        <v>17600000</v>
      </c>
      <c r="O158" s="50">
        <v>13200000</v>
      </c>
      <c r="P158" s="45" t="s">
        <v>58</v>
      </c>
      <c r="Q158" s="52">
        <v>42600</v>
      </c>
      <c r="R158" s="52">
        <v>42604</v>
      </c>
      <c r="S158" s="53">
        <v>42735</v>
      </c>
      <c r="T158" s="54">
        <v>4.4000000000000004</v>
      </c>
      <c r="U158" s="54"/>
      <c r="V158" s="69"/>
      <c r="W158" s="69"/>
      <c r="X158" s="69" t="s">
        <v>59</v>
      </c>
      <c r="Y158" s="69"/>
      <c r="Z158" s="55">
        <f t="shared" si="4"/>
        <v>0.75</v>
      </c>
    </row>
    <row r="159" spans="2:26" ht="15" x14ac:dyDescent="0.25">
      <c r="B159" s="43">
        <v>95</v>
      </c>
      <c r="C159" s="44" t="s">
        <v>305</v>
      </c>
      <c r="D159" s="45">
        <v>9</v>
      </c>
      <c r="E159" s="46" t="s">
        <v>54</v>
      </c>
      <c r="F159" s="47" t="s">
        <v>306</v>
      </c>
      <c r="G159" s="48" t="s">
        <v>307</v>
      </c>
      <c r="H159" s="58" t="s">
        <v>307</v>
      </c>
      <c r="I159" s="49">
        <v>7225457</v>
      </c>
      <c r="J159" s="47" t="s">
        <v>308</v>
      </c>
      <c r="K159" s="50">
        <v>100300000</v>
      </c>
      <c r="L159" s="45"/>
      <c r="M159" s="50"/>
      <c r="N159" s="50">
        <f t="shared" ref="N159:N222" si="5">K159+L159+M159</f>
        <v>100300000</v>
      </c>
      <c r="O159" s="50">
        <v>57975000</v>
      </c>
      <c r="P159" s="45" t="s">
        <v>58</v>
      </c>
      <c r="Q159" s="52">
        <v>42608</v>
      </c>
      <c r="R159" s="52">
        <v>42613</v>
      </c>
      <c r="S159" s="53">
        <v>42765</v>
      </c>
      <c r="T159" s="54">
        <v>5</v>
      </c>
      <c r="U159" s="54"/>
      <c r="V159" s="69"/>
      <c r="W159" s="69" t="s">
        <v>59</v>
      </c>
      <c r="X159" s="69"/>
      <c r="Y159" s="69"/>
      <c r="Z159" s="55">
        <f t="shared" si="4"/>
        <v>0.57801595214356927</v>
      </c>
    </row>
    <row r="160" spans="2:26" ht="15" x14ac:dyDescent="0.25">
      <c r="B160" s="43">
        <v>96</v>
      </c>
      <c r="C160" s="44" t="s">
        <v>309</v>
      </c>
      <c r="D160" s="45">
        <v>5</v>
      </c>
      <c r="E160" s="46" t="s">
        <v>54</v>
      </c>
      <c r="F160" s="47" t="s">
        <v>310</v>
      </c>
      <c r="G160" s="48" t="s">
        <v>311</v>
      </c>
      <c r="H160" s="58" t="s">
        <v>311</v>
      </c>
      <c r="I160" s="49">
        <v>52066179</v>
      </c>
      <c r="J160" s="47" t="s">
        <v>312</v>
      </c>
      <c r="K160" s="50">
        <v>18000000</v>
      </c>
      <c r="L160" s="45"/>
      <c r="M160" s="50"/>
      <c r="N160" s="50">
        <f t="shared" si="5"/>
        <v>18000000</v>
      </c>
      <c r="O160" s="50">
        <v>12450000</v>
      </c>
      <c r="P160" s="45" t="s">
        <v>58</v>
      </c>
      <c r="Q160" s="52">
        <v>42611</v>
      </c>
      <c r="R160" s="52">
        <v>42621</v>
      </c>
      <c r="S160" s="53">
        <v>42735</v>
      </c>
      <c r="T160" s="54">
        <v>4</v>
      </c>
      <c r="U160" s="54"/>
      <c r="V160" s="69"/>
      <c r="W160" s="69" t="s">
        <v>59</v>
      </c>
      <c r="X160" s="69"/>
      <c r="Y160" s="69"/>
      <c r="Z160" s="55">
        <f t="shared" si="4"/>
        <v>0.69166666666666665</v>
      </c>
    </row>
    <row r="161" spans="2:26" ht="15" x14ac:dyDescent="0.25">
      <c r="B161" s="43">
        <v>96</v>
      </c>
      <c r="C161" s="44" t="s">
        <v>309</v>
      </c>
      <c r="D161" s="45">
        <v>5</v>
      </c>
      <c r="E161" s="46" t="s">
        <v>54</v>
      </c>
      <c r="F161" s="47" t="s">
        <v>310</v>
      </c>
      <c r="G161" s="48" t="s">
        <v>311</v>
      </c>
      <c r="H161" s="58" t="s">
        <v>311</v>
      </c>
      <c r="I161" s="49">
        <v>52066179</v>
      </c>
      <c r="J161" s="47" t="s">
        <v>312</v>
      </c>
      <c r="K161" s="50"/>
      <c r="L161" s="45"/>
      <c r="M161" s="60">
        <v>4500000</v>
      </c>
      <c r="N161" s="50">
        <f t="shared" si="5"/>
        <v>4500000</v>
      </c>
      <c r="O161" s="50">
        <v>0</v>
      </c>
      <c r="P161" s="45" t="s">
        <v>58</v>
      </c>
      <c r="Q161" s="52">
        <v>42734</v>
      </c>
      <c r="R161" s="52">
        <v>42736</v>
      </c>
      <c r="S161" s="53">
        <v>42765</v>
      </c>
      <c r="T161" s="54"/>
      <c r="U161" s="54">
        <v>1</v>
      </c>
      <c r="V161" s="69"/>
      <c r="W161" s="69" t="s">
        <v>59</v>
      </c>
      <c r="X161" s="69"/>
      <c r="Y161" s="69"/>
      <c r="Z161" s="55">
        <f t="shared" si="4"/>
        <v>0</v>
      </c>
    </row>
    <row r="162" spans="2:26" ht="15" x14ac:dyDescent="0.25">
      <c r="B162" s="43">
        <v>97</v>
      </c>
      <c r="C162" s="44" t="s">
        <v>313</v>
      </c>
      <c r="D162" s="45">
        <v>5</v>
      </c>
      <c r="E162" s="46" t="s">
        <v>54</v>
      </c>
      <c r="F162" s="47" t="s">
        <v>314</v>
      </c>
      <c r="G162" s="48" t="s">
        <v>56</v>
      </c>
      <c r="H162" s="58" t="s">
        <v>56</v>
      </c>
      <c r="I162" s="49">
        <v>80199901</v>
      </c>
      <c r="J162" s="47" t="s">
        <v>315</v>
      </c>
      <c r="K162" s="50">
        <v>14000000</v>
      </c>
      <c r="L162" s="45"/>
      <c r="M162" s="50"/>
      <c r="N162" s="50">
        <f t="shared" si="5"/>
        <v>14000000</v>
      </c>
      <c r="O162" s="50">
        <v>10500000</v>
      </c>
      <c r="P162" s="45" t="s">
        <v>58</v>
      </c>
      <c r="Q162" s="52">
        <v>42611</v>
      </c>
      <c r="R162" s="52">
        <v>42614</v>
      </c>
      <c r="S162" s="53">
        <v>42735</v>
      </c>
      <c r="T162" s="54">
        <v>4</v>
      </c>
      <c r="U162" s="54"/>
      <c r="V162" s="69"/>
      <c r="W162" s="69"/>
      <c r="X162" s="69" t="s">
        <v>59</v>
      </c>
      <c r="Y162" s="69"/>
      <c r="Z162" s="55">
        <f t="shared" si="4"/>
        <v>0.75</v>
      </c>
    </row>
    <row r="163" spans="2:26" ht="15" x14ac:dyDescent="0.25">
      <c r="B163" s="43">
        <v>98</v>
      </c>
      <c r="C163" s="44"/>
      <c r="D163" s="45"/>
      <c r="E163" s="46"/>
      <c r="F163" s="47"/>
      <c r="G163" s="48"/>
      <c r="H163" s="58"/>
      <c r="I163" s="49"/>
      <c r="J163" s="47" t="s">
        <v>288</v>
      </c>
      <c r="K163" s="50"/>
      <c r="L163" s="45"/>
      <c r="M163" s="50"/>
      <c r="N163" s="50">
        <f t="shared" si="5"/>
        <v>0</v>
      </c>
      <c r="O163" s="50">
        <v>0</v>
      </c>
      <c r="P163" s="45"/>
      <c r="Q163" s="52"/>
      <c r="R163" s="52"/>
      <c r="S163" s="53"/>
      <c r="T163" s="54"/>
      <c r="U163" s="54"/>
      <c r="V163" s="69"/>
      <c r="W163" s="69"/>
      <c r="X163" s="69"/>
      <c r="Y163" s="69"/>
      <c r="Z163" s="55"/>
    </row>
    <row r="164" spans="2:26" ht="15" x14ac:dyDescent="0.25">
      <c r="B164" s="43">
        <v>99</v>
      </c>
      <c r="C164" s="44" t="s">
        <v>316</v>
      </c>
      <c r="D164" s="45">
        <v>11</v>
      </c>
      <c r="E164" s="59" t="s">
        <v>131</v>
      </c>
      <c r="F164" s="47" t="s">
        <v>317</v>
      </c>
      <c r="G164" s="48" t="s">
        <v>262</v>
      </c>
      <c r="H164" s="58" t="s">
        <v>262</v>
      </c>
      <c r="I164" s="49">
        <v>900336519</v>
      </c>
      <c r="J164" s="47" t="s">
        <v>318</v>
      </c>
      <c r="K164" s="50">
        <v>12000000</v>
      </c>
      <c r="L164" s="45"/>
      <c r="M164" s="50"/>
      <c r="N164" s="50">
        <f t="shared" si="5"/>
        <v>12000000</v>
      </c>
      <c r="O164" s="50">
        <v>5329699</v>
      </c>
      <c r="P164" s="50" t="s">
        <v>141</v>
      </c>
      <c r="Q164" s="52">
        <v>42614</v>
      </c>
      <c r="R164" s="52">
        <v>42626</v>
      </c>
      <c r="S164" s="53">
        <v>42735</v>
      </c>
      <c r="T164" s="54">
        <v>3.6</v>
      </c>
      <c r="U164" s="54"/>
      <c r="V164" s="69"/>
      <c r="W164" s="69"/>
      <c r="X164" s="69" t="s">
        <v>59</v>
      </c>
      <c r="Y164" s="69"/>
      <c r="Z164" s="55">
        <f>+O164/N164</f>
        <v>0.44414158333333331</v>
      </c>
    </row>
    <row r="165" spans="2:26" ht="15" x14ac:dyDescent="0.25">
      <c r="B165" s="43">
        <v>100</v>
      </c>
      <c r="C165" s="44"/>
      <c r="D165" s="45"/>
      <c r="E165" s="59"/>
      <c r="F165" s="47"/>
      <c r="G165" s="48"/>
      <c r="H165" s="58"/>
      <c r="I165" s="49"/>
      <c r="J165" s="47" t="s">
        <v>288</v>
      </c>
      <c r="K165" s="50"/>
      <c r="L165" s="45"/>
      <c r="M165" s="50"/>
      <c r="N165" s="50">
        <f t="shared" si="5"/>
        <v>0</v>
      </c>
      <c r="O165" s="50">
        <v>0</v>
      </c>
      <c r="P165" s="50"/>
      <c r="Q165" s="52"/>
      <c r="R165" s="52"/>
      <c r="S165" s="53"/>
      <c r="T165" s="54"/>
      <c r="U165" s="54"/>
      <c r="V165" s="69"/>
      <c r="W165" s="69"/>
      <c r="X165" s="69"/>
      <c r="Y165" s="69"/>
      <c r="Z165" s="55"/>
    </row>
    <row r="166" spans="2:26" ht="15" x14ac:dyDescent="0.25">
      <c r="B166" s="43">
        <v>101</v>
      </c>
      <c r="C166" s="44" t="s">
        <v>319</v>
      </c>
      <c r="D166" s="45">
        <v>5</v>
      </c>
      <c r="E166" s="46" t="s">
        <v>54</v>
      </c>
      <c r="F166" s="47" t="s">
        <v>320</v>
      </c>
      <c r="G166" s="48" t="s">
        <v>56</v>
      </c>
      <c r="H166" s="58" t="s">
        <v>56</v>
      </c>
      <c r="I166" s="49">
        <v>1032459869</v>
      </c>
      <c r="J166" s="47" t="s">
        <v>321</v>
      </c>
      <c r="K166" s="50">
        <v>13200000</v>
      </c>
      <c r="L166" s="45"/>
      <c r="M166" s="50"/>
      <c r="N166" s="50">
        <f t="shared" si="5"/>
        <v>13200000</v>
      </c>
      <c r="O166" s="50">
        <v>9240000</v>
      </c>
      <c r="P166" s="45" t="s">
        <v>58</v>
      </c>
      <c r="Q166" s="52">
        <v>42621</v>
      </c>
      <c r="R166" s="52">
        <v>42627</v>
      </c>
      <c r="S166" s="53">
        <v>42735</v>
      </c>
      <c r="T166" s="54">
        <v>3.5</v>
      </c>
      <c r="U166" s="54"/>
      <c r="V166" s="69"/>
      <c r="W166" s="69" t="s">
        <v>59</v>
      </c>
      <c r="X166" s="69"/>
      <c r="Y166" s="69"/>
      <c r="Z166" s="55">
        <f t="shared" ref="Z166:Z234" si="6">+O166/N166</f>
        <v>0.7</v>
      </c>
    </row>
    <row r="167" spans="2:26" ht="15" x14ac:dyDescent="0.25">
      <c r="B167" s="43">
        <v>101</v>
      </c>
      <c r="C167" s="44" t="s">
        <v>319</v>
      </c>
      <c r="D167" s="45">
        <v>5</v>
      </c>
      <c r="E167" s="46" t="s">
        <v>54</v>
      </c>
      <c r="F167" s="47" t="s">
        <v>320</v>
      </c>
      <c r="G167" s="48" t="s">
        <v>56</v>
      </c>
      <c r="H167" s="58" t="s">
        <v>56</v>
      </c>
      <c r="I167" s="49">
        <v>1032459869</v>
      </c>
      <c r="J167" s="47" t="s">
        <v>321</v>
      </c>
      <c r="K167" s="50"/>
      <c r="L167" s="45"/>
      <c r="M167" s="60">
        <v>3600000</v>
      </c>
      <c r="N167" s="50">
        <f t="shared" si="5"/>
        <v>3600000</v>
      </c>
      <c r="O167" s="50">
        <v>0</v>
      </c>
      <c r="P167" s="45" t="s">
        <v>58</v>
      </c>
      <c r="Q167" s="52">
        <v>42734</v>
      </c>
      <c r="R167" s="52">
        <v>42736</v>
      </c>
      <c r="S167" s="53">
        <v>42765</v>
      </c>
      <c r="T167" s="54"/>
      <c r="U167" s="54">
        <v>1</v>
      </c>
      <c r="V167" s="69"/>
      <c r="W167" s="69" t="s">
        <v>59</v>
      </c>
      <c r="X167" s="69"/>
      <c r="Y167" s="69"/>
      <c r="Z167" s="55">
        <f t="shared" si="6"/>
        <v>0</v>
      </c>
    </row>
    <row r="168" spans="2:26" ht="15" x14ac:dyDescent="0.25">
      <c r="B168" s="43">
        <v>103</v>
      </c>
      <c r="C168" s="44" t="s">
        <v>322</v>
      </c>
      <c r="D168" s="45">
        <v>5</v>
      </c>
      <c r="E168" s="46" t="s">
        <v>54</v>
      </c>
      <c r="F168" s="47" t="s">
        <v>211</v>
      </c>
      <c r="G168" s="48" t="s">
        <v>56</v>
      </c>
      <c r="H168" s="58" t="s">
        <v>56</v>
      </c>
      <c r="I168" s="49">
        <v>52989234</v>
      </c>
      <c r="J168" s="47" t="s">
        <v>323</v>
      </c>
      <c r="K168" s="50">
        <v>13500000</v>
      </c>
      <c r="L168" s="45"/>
      <c r="M168" s="50"/>
      <c r="N168" s="50">
        <f t="shared" si="5"/>
        <v>13500000</v>
      </c>
      <c r="O168" s="50">
        <v>8550000</v>
      </c>
      <c r="P168" s="45" t="s">
        <v>58</v>
      </c>
      <c r="Q168" s="52">
        <v>42641</v>
      </c>
      <c r="R168" s="52">
        <v>42647</v>
      </c>
      <c r="S168" s="53">
        <v>42735</v>
      </c>
      <c r="T168" s="54">
        <v>3</v>
      </c>
      <c r="U168" s="54"/>
      <c r="V168" s="69"/>
      <c r="W168" s="69" t="s">
        <v>59</v>
      </c>
      <c r="X168" s="69"/>
      <c r="Y168" s="69"/>
      <c r="Z168" s="55">
        <f t="shared" si="6"/>
        <v>0.6333333333333333</v>
      </c>
    </row>
    <row r="169" spans="2:26" ht="15" x14ac:dyDescent="0.25">
      <c r="B169" s="43">
        <v>103</v>
      </c>
      <c r="C169" s="44" t="s">
        <v>322</v>
      </c>
      <c r="D169" s="45">
        <v>5</v>
      </c>
      <c r="E169" s="46" t="s">
        <v>54</v>
      </c>
      <c r="F169" s="47" t="s">
        <v>211</v>
      </c>
      <c r="G169" s="48" t="s">
        <v>56</v>
      </c>
      <c r="H169" s="58" t="s">
        <v>56</v>
      </c>
      <c r="I169" s="49">
        <v>52989234</v>
      </c>
      <c r="J169" s="47" t="s">
        <v>323</v>
      </c>
      <c r="K169" s="50"/>
      <c r="L169" s="45"/>
      <c r="M169" s="60">
        <v>4500000</v>
      </c>
      <c r="N169" s="50">
        <f t="shared" si="5"/>
        <v>4500000</v>
      </c>
      <c r="O169" s="50">
        <v>0</v>
      </c>
      <c r="P169" s="45" t="s">
        <v>58</v>
      </c>
      <c r="Q169" s="52">
        <v>42734</v>
      </c>
      <c r="R169" s="52">
        <v>42736</v>
      </c>
      <c r="S169" s="53">
        <v>42765</v>
      </c>
      <c r="T169" s="54"/>
      <c r="U169" s="54">
        <v>1</v>
      </c>
      <c r="V169" s="69"/>
      <c r="W169" s="69" t="s">
        <v>59</v>
      </c>
      <c r="X169" s="69"/>
      <c r="Y169" s="69"/>
      <c r="Z169" s="55">
        <f t="shared" si="6"/>
        <v>0</v>
      </c>
    </row>
    <row r="170" spans="2:26" ht="15" x14ac:dyDescent="0.25">
      <c r="B170" s="43">
        <v>104</v>
      </c>
      <c r="C170" s="44" t="s">
        <v>324</v>
      </c>
      <c r="D170" s="45">
        <v>5</v>
      </c>
      <c r="E170" s="46" t="s">
        <v>54</v>
      </c>
      <c r="F170" s="47" t="s">
        <v>159</v>
      </c>
      <c r="G170" s="48" t="s">
        <v>56</v>
      </c>
      <c r="H170" s="58" t="s">
        <v>56</v>
      </c>
      <c r="I170" s="49">
        <v>1593098</v>
      </c>
      <c r="J170" s="47" t="s">
        <v>325</v>
      </c>
      <c r="K170" s="50">
        <v>16500000</v>
      </c>
      <c r="L170" s="45"/>
      <c r="M170" s="50"/>
      <c r="N170" s="50">
        <f t="shared" si="5"/>
        <v>16500000</v>
      </c>
      <c r="O170" s="50">
        <v>10083333</v>
      </c>
      <c r="P170" s="45" t="s">
        <v>58</v>
      </c>
      <c r="Q170" s="52">
        <v>42642</v>
      </c>
      <c r="R170" s="52">
        <v>42649</v>
      </c>
      <c r="S170" s="53">
        <v>42735</v>
      </c>
      <c r="T170" s="54">
        <v>3</v>
      </c>
      <c r="U170" s="54"/>
      <c r="V170" s="69"/>
      <c r="W170" s="69" t="s">
        <v>59</v>
      </c>
      <c r="X170" s="69"/>
      <c r="Y170" s="69"/>
      <c r="Z170" s="55">
        <f t="shared" si="6"/>
        <v>0.61111109090909088</v>
      </c>
    </row>
    <row r="171" spans="2:26" ht="15" x14ac:dyDescent="0.25">
      <c r="B171" s="43">
        <v>104</v>
      </c>
      <c r="C171" s="44" t="s">
        <v>324</v>
      </c>
      <c r="D171" s="45">
        <v>5</v>
      </c>
      <c r="E171" s="46" t="s">
        <v>54</v>
      </c>
      <c r="F171" s="47" t="s">
        <v>159</v>
      </c>
      <c r="G171" s="48" t="s">
        <v>56</v>
      </c>
      <c r="H171" s="58" t="s">
        <v>56</v>
      </c>
      <c r="I171" s="49">
        <v>1593098</v>
      </c>
      <c r="J171" s="47" t="s">
        <v>325</v>
      </c>
      <c r="K171" s="50"/>
      <c r="L171" s="45"/>
      <c r="M171" s="60">
        <v>5500000</v>
      </c>
      <c r="N171" s="50">
        <f t="shared" si="5"/>
        <v>5500000</v>
      </c>
      <c r="O171" s="50">
        <v>0</v>
      </c>
      <c r="P171" s="45" t="s">
        <v>58</v>
      </c>
      <c r="Q171" s="52">
        <v>42734</v>
      </c>
      <c r="R171" s="52">
        <v>42736</v>
      </c>
      <c r="S171" s="53">
        <v>42765</v>
      </c>
      <c r="T171" s="54"/>
      <c r="U171" s="54">
        <v>1</v>
      </c>
      <c r="V171" s="69"/>
      <c r="W171" s="69" t="s">
        <v>59</v>
      </c>
      <c r="X171" s="69"/>
      <c r="Y171" s="69"/>
      <c r="Z171" s="55">
        <f t="shared" si="6"/>
        <v>0</v>
      </c>
    </row>
    <row r="172" spans="2:26" ht="15" x14ac:dyDescent="0.25">
      <c r="B172" s="43">
        <v>105</v>
      </c>
      <c r="C172" s="44" t="s">
        <v>326</v>
      </c>
      <c r="D172" s="45">
        <v>5</v>
      </c>
      <c r="E172" s="46" t="s">
        <v>54</v>
      </c>
      <c r="F172" s="47" t="s">
        <v>159</v>
      </c>
      <c r="G172" s="48" t="s">
        <v>56</v>
      </c>
      <c r="H172" s="58" t="s">
        <v>56</v>
      </c>
      <c r="I172" s="49">
        <v>1018407982</v>
      </c>
      <c r="J172" s="47" t="s">
        <v>327</v>
      </c>
      <c r="K172" s="50">
        <v>16500000</v>
      </c>
      <c r="L172" s="45"/>
      <c r="M172" s="50"/>
      <c r="N172" s="50">
        <f t="shared" si="5"/>
        <v>16500000</v>
      </c>
      <c r="O172" s="50">
        <v>10450000</v>
      </c>
      <c r="P172" s="45" t="s">
        <v>58</v>
      </c>
      <c r="Q172" s="52">
        <v>42642</v>
      </c>
      <c r="R172" s="52">
        <v>42647</v>
      </c>
      <c r="S172" s="53">
        <v>42735</v>
      </c>
      <c r="T172" s="54">
        <v>3</v>
      </c>
      <c r="U172" s="54"/>
      <c r="V172" s="69"/>
      <c r="W172" s="69" t="s">
        <v>59</v>
      </c>
      <c r="X172" s="69"/>
      <c r="Y172" s="69"/>
      <c r="Z172" s="55">
        <f t="shared" si="6"/>
        <v>0.6333333333333333</v>
      </c>
    </row>
    <row r="173" spans="2:26" ht="15" x14ac:dyDescent="0.25">
      <c r="B173" s="43">
        <v>105</v>
      </c>
      <c r="C173" s="44" t="s">
        <v>326</v>
      </c>
      <c r="D173" s="45">
        <v>5</v>
      </c>
      <c r="E173" s="46" t="s">
        <v>54</v>
      </c>
      <c r="F173" s="47" t="s">
        <v>159</v>
      </c>
      <c r="G173" s="48" t="s">
        <v>56</v>
      </c>
      <c r="H173" s="58" t="s">
        <v>56</v>
      </c>
      <c r="I173" s="49">
        <v>1018407982</v>
      </c>
      <c r="J173" s="47" t="s">
        <v>327</v>
      </c>
      <c r="K173" s="50"/>
      <c r="L173" s="45"/>
      <c r="M173" s="60">
        <v>5500000</v>
      </c>
      <c r="N173" s="50">
        <f t="shared" si="5"/>
        <v>5500000</v>
      </c>
      <c r="O173" s="50">
        <v>0</v>
      </c>
      <c r="P173" s="45" t="s">
        <v>58</v>
      </c>
      <c r="Q173" s="52">
        <v>42732</v>
      </c>
      <c r="R173" s="52">
        <v>42736</v>
      </c>
      <c r="S173" s="53">
        <v>42765</v>
      </c>
      <c r="T173" s="54"/>
      <c r="U173" s="54">
        <v>1</v>
      </c>
      <c r="V173" s="69"/>
      <c r="W173" s="69" t="s">
        <v>59</v>
      </c>
      <c r="X173" s="69"/>
      <c r="Y173" s="69"/>
      <c r="Z173" s="55">
        <f t="shared" si="6"/>
        <v>0</v>
      </c>
    </row>
    <row r="174" spans="2:26" ht="15" x14ac:dyDescent="0.25">
      <c r="B174" s="43">
        <v>106</v>
      </c>
      <c r="C174" s="44" t="s">
        <v>328</v>
      </c>
      <c r="D174" s="45">
        <v>5</v>
      </c>
      <c r="E174" s="46" t="s">
        <v>54</v>
      </c>
      <c r="F174" s="47" t="s">
        <v>329</v>
      </c>
      <c r="G174" s="48" t="s">
        <v>56</v>
      </c>
      <c r="H174" s="58" t="s">
        <v>56</v>
      </c>
      <c r="I174" s="49">
        <v>52783714</v>
      </c>
      <c r="J174" s="47" t="s">
        <v>330</v>
      </c>
      <c r="K174" s="50">
        <v>10500000</v>
      </c>
      <c r="L174" s="45"/>
      <c r="M174" s="50"/>
      <c r="N174" s="50">
        <f t="shared" si="5"/>
        <v>10500000</v>
      </c>
      <c r="O174" s="50">
        <v>6650000</v>
      </c>
      <c r="P174" s="45" t="s">
        <v>58</v>
      </c>
      <c r="Q174" s="52">
        <v>42643</v>
      </c>
      <c r="R174" s="52">
        <v>42647</v>
      </c>
      <c r="S174" s="53">
        <v>42735</v>
      </c>
      <c r="T174" s="54">
        <v>3</v>
      </c>
      <c r="U174" s="54"/>
      <c r="V174" s="69"/>
      <c r="W174" s="69"/>
      <c r="X174" s="69" t="s">
        <v>59</v>
      </c>
      <c r="Y174" s="69"/>
      <c r="Z174" s="55">
        <f t="shared" si="6"/>
        <v>0.6333333333333333</v>
      </c>
    </row>
    <row r="175" spans="2:26" ht="15" x14ac:dyDescent="0.25">
      <c r="B175" s="43">
        <v>107</v>
      </c>
      <c r="C175" s="44" t="s">
        <v>331</v>
      </c>
      <c r="D175" s="45">
        <v>5</v>
      </c>
      <c r="E175" s="46" t="s">
        <v>54</v>
      </c>
      <c r="F175" s="47" t="s">
        <v>159</v>
      </c>
      <c r="G175" s="48" t="s">
        <v>56</v>
      </c>
      <c r="H175" s="58" t="s">
        <v>56</v>
      </c>
      <c r="I175" s="49">
        <v>52960316</v>
      </c>
      <c r="J175" s="47" t="s">
        <v>332</v>
      </c>
      <c r="K175" s="50">
        <v>16500000</v>
      </c>
      <c r="L175" s="45"/>
      <c r="M175" s="50"/>
      <c r="N175" s="50">
        <f t="shared" si="5"/>
        <v>16500000</v>
      </c>
      <c r="O175" s="50">
        <v>10266667</v>
      </c>
      <c r="P175" s="45" t="s">
        <v>58</v>
      </c>
      <c r="Q175" s="52">
        <v>42642</v>
      </c>
      <c r="R175" s="52">
        <v>42648</v>
      </c>
      <c r="S175" s="53">
        <v>42735</v>
      </c>
      <c r="T175" s="54">
        <v>3</v>
      </c>
      <c r="U175" s="54"/>
      <c r="V175" s="69"/>
      <c r="W175" s="69" t="s">
        <v>59</v>
      </c>
      <c r="X175" s="69"/>
      <c r="Y175" s="69"/>
      <c r="Z175" s="55">
        <f t="shared" si="6"/>
        <v>0.6222222424242424</v>
      </c>
    </row>
    <row r="176" spans="2:26" ht="15" x14ac:dyDescent="0.25">
      <c r="B176" s="43">
        <v>107</v>
      </c>
      <c r="C176" s="44" t="s">
        <v>331</v>
      </c>
      <c r="D176" s="45">
        <v>5</v>
      </c>
      <c r="E176" s="46" t="s">
        <v>54</v>
      </c>
      <c r="F176" s="47" t="s">
        <v>159</v>
      </c>
      <c r="G176" s="48" t="s">
        <v>56</v>
      </c>
      <c r="H176" s="58" t="s">
        <v>56</v>
      </c>
      <c r="I176" s="49">
        <v>52960316</v>
      </c>
      <c r="J176" s="47" t="s">
        <v>332</v>
      </c>
      <c r="K176" s="50"/>
      <c r="L176" s="45"/>
      <c r="M176" s="60">
        <v>5500000</v>
      </c>
      <c r="N176" s="50">
        <f t="shared" si="5"/>
        <v>5500000</v>
      </c>
      <c r="O176" s="50">
        <v>0</v>
      </c>
      <c r="P176" s="45" t="s">
        <v>58</v>
      </c>
      <c r="Q176" s="52">
        <v>42734</v>
      </c>
      <c r="R176" s="52">
        <v>42736</v>
      </c>
      <c r="S176" s="53">
        <v>42765</v>
      </c>
      <c r="T176" s="54"/>
      <c r="U176" s="54">
        <v>1</v>
      </c>
      <c r="V176" s="69"/>
      <c r="W176" s="69" t="s">
        <v>59</v>
      </c>
      <c r="X176" s="69"/>
      <c r="Y176" s="69"/>
      <c r="Z176" s="55">
        <f t="shared" si="6"/>
        <v>0</v>
      </c>
    </row>
    <row r="177" spans="2:26" ht="15" x14ac:dyDescent="0.25">
      <c r="B177" s="43">
        <v>108</v>
      </c>
      <c r="C177" s="44" t="s">
        <v>333</v>
      </c>
      <c r="D177" s="45">
        <v>5</v>
      </c>
      <c r="E177" s="46" t="s">
        <v>54</v>
      </c>
      <c r="F177" s="47" t="s">
        <v>334</v>
      </c>
      <c r="G177" s="48" t="s">
        <v>56</v>
      </c>
      <c r="H177" s="58" t="s">
        <v>56</v>
      </c>
      <c r="I177" s="49">
        <v>91420848</v>
      </c>
      <c r="J177" s="47" t="s">
        <v>335</v>
      </c>
      <c r="K177" s="50">
        <v>13800000</v>
      </c>
      <c r="L177" s="45"/>
      <c r="M177" s="50"/>
      <c r="N177" s="50">
        <f t="shared" si="5"/>
        <v>13800000</v>
      </c>
      <c r="O177" s="50">
        <v>8586667</v>
      </c>
      <c r="P177" s="45" t="s">
        <v>58</v>
      </c>
      <c r="Q177" s="52">
        <v>42642</v>
      </c>
      <c r="R177" s="52">
        <v>42648</v>
      </c>
      <c r="S177" s="53">
        <v>42735</v>
      </c>
      <c r="T177" s="54">
        <v>3</v>
      </c>
      <c r="U177" s="54"/>
      <c r="V177" s="69"/>
      <c r="W177" s="69"/>
      <c r="X177" s="69" t="s">
        <v>59</v>
      </c>
      <c r="Y177" s="69"/>
      <c r="Z177" s="55">
        <f t="shared" si="6"/>
        <v>0.62222224637681156</v>
      </c>
    </row>
    <row r="178" spans="2:26" ht="15" x14ac:dyDescent="0.25">
      <c r="B178" s="43">
        <v>109</v>
      </c>
      <c r="C178" s="44" t="s">
        <v>336</v>
      </c>
      <c r="D178" s="45">
        <v>5</v>
      </c>
      <c r="E178" s="46" t="s">
        <v>54</v>
      </c>
      <c r="F178" s="47" t="s">
        <v>337</v>
      </c>
      <c r="G178" s="48" t="s">
        <v>307</v>
      </c>
      <c r="H178" s="58" t="s">
        <v>307</v>
      </c>
      <c r="I178" s="49">
        <v>79527171</v>
      </c>
      <c r="J178" s="47" t="s">
        <v>338</v>
      </c>
      <c r="K178" s="50">
        <v>15000000</v>
      </c>
      <c r="L178" s="45"/>
      <c r="M178" s="50"/>
      <c r="N178" s="50">
        <f t="shared" si="5"/>
        <v>15000000</v>
      </c>
      <c r="O178" s="50">
        <v>9500000</v>
      </c>
      <c r="P178" s="45" t="s">
        <v>58</v>
      </c>
      <c r="Q178" s="52">
        <v>42642</v>
      </c>
      <c r="R178" s="52">
        <v>42647</v>
      </c>
      <c r="S178" s="53">
        <v>42735</v>
      </c>
      <c r="T178" s="54">
        <v>3</v>
      </c>
      <c r="U178" s="54"/>
      <c r="V178" s="69"/>
      <c r="W178" s="69"/>
      <c r="X178" s="69" t="s">
        <v>59</v>
      </c>
      <c r="Y178" s="69"/>
      <c r="Z178" s="55">
        <f t="shared" si="6"/>
        <v>0.6333333333333333</v>
      </c>
    </row>
    <row r="179" spans="2:26" ht="15" x14ac:dyDescent="0.25">
      <c r="B179" s="43">
        <v>110</v>
      </c>
      <c r="C179" s="44" t="s">
        <v>339</v>
      </c>
      <c r="D179" s="45">
        <v>5</v>
      </c>
      <c r="E179" s="46" t="s">
        <v>54</v>
      </c>
      <c r="F179" s="47" t="s">
        <v>340</v>
      </c>
      <c r="G179" s="48" t="s">
        <v>341</v>
      </c>
      <c r="H179" s="58" t="s">
        <v>341</v>
      </c>
      <c r="I179" s="49">
        <v>40034101</v>
      </c>
      <c r="J179" s="47" t="s">
        <v>342</v>
      </c>
      <c r="K179" s="50">
        <v>12000000</v>
      </c>
      <c r="L179" s="45"/>
      <c r="M179" s="50"/>
      <c r="N179" s="50">
        <f t="shared" si="5"/>
        <v>12000000</v>
      </c>
      <c r="O179" s="50">
        <v>7600000</v>
      </c>
      <c r="P179" s="45" t="s">
        <v>58</v>
      </c>
      <c r="Q179" s="52">
        <v>42642</v>
      </c>
      <c r="R179" s="52">
        <v>42647</v>
      </c>
      <c r="S179" s="53">
        <v>42735</v>
      </c>
      <c r="T179" s="54">
        <v>3</v>
      </c>
      <c r="U179" s="54"/>
      <c r="V179" s="69"/>
      <c r="W179" s="69"/>
      <c r="X179" s="69" t="s">
        <v>59</v>
      </c>
      <c r="Y179" s="69"/>
      <c r="Z179" s="55">
        <f t="shared" si="6"/>
        <v>0.6333333333333333</v>
      </c>
    </row>
    <row r="180" spans="2:26" ht="15" x14ac:dyDescent="0.25">
      <c r="B180" s="43">
        <v>111</v>
      </c>
      <c r="C180" s="44" t="s">
        <v>343</v>
      </c>
      <c r="D180" s="45">
        <v>5</v>
      </c>
      <c r="E180" s="46" t="s">
        <v>54</v>
      </c>
      <c r="F180" s="47" t="s">
        <v>337</v>
      </c>
      <c r="G180" s="48" t="s">
        <v>307</v>
      </c>
      <c r="H180" s="58" t="s">
        <v>307</v>
      </c>
      <c r="I180" s="49">
        <v>80057238</v>
      </c>
      <c r="J180" s="47" t="s">
        <v>344</v>
      </c>
      <c r="K180" s="50">
        <v>15000000</v>
      </c>
      <c r="L180" s="45"/>
      <c r="M180" s="50"/>
      <c r="N180" s="50">
        <f t="shared" si="5"/>
        <v>15000000</v>
      </c>
      <c r="O180" s="50">
        <v>9666667</v>
      </c>
      <c r="P180" s="45" t="s">
        <v>58</v>
      </c>
      <c r="Q180" s="52">
        <v>42642</v>
      </c>
      <c r="R180" s="52">
        <v>42646</v>
      </c>
      <c r="S180" s="53">
        <v>42735</v>
      </c>
      <c r="T180" s="54">
        <v>3</v>
      </c>
      <c r="U180" s="54"/>
      <c r="V180" s="69"/>
      <c r="W180" s="69"/>
      <c r="X180" s="69" t="s">
        <v>59</v>
      </c>
      <c r="Y180" s="69"/>
      <c r="Z180" s="55">
        <f t="shared" si="6"/>
        <v>0.64444446666666666</v>
      </c>
    </row>
    <row r="181" spans="2:26" ht="15" x14ac:dyDescent="0.25">
      <c r="B181" s="43">
        <v>112</v>
      </c>
      <c r="C181" s="44" t="s">
        <v>345</v>
      </c>
      <c r="D181" s="45">
        <v>5</v>
      </c>
      <c r="E181" s="46" t="s">
        <v>54</v>
      </c>
      <c r="F181" s="47" t="s">
        <v>346</v>
      </c>
      <c r="G181" s="48" t="s">
        <v>56</v>
      </c>
      <c r="H181" s="58" t="s">
        <v>56</v>
      </c>
      <c r="I181" s="49">
        <v>1014188506</v>
      </c>
      <c r="J181" s="47" t="s">
        <v>347</v>
      </c>
      <c r="K181" s="50">
        <v>7500000</v>
      </c>
      <c r="L181" s="45"/>
      <c r="M181" s="50"/>
      <c r="N181" s="50">
        <f t="shared" si="5"/>
        <v>7500000</v>
      </c>
      <c r="O181" s="50">
        <v>4750000</v>
      </c>
      <c r="P181" s="45" t="s">
        <v>58</v>
      </c>
      <c r="Q181" s="52">
        <v>42642</v>
      </c>
      <c r="R181" s="52">
        <v>42647</v>
      </c>
      <c r="S181" s="53">
        <v>42735</v>
      </c>
      <c r="T181" s="54">
        <v>3</v>
      </c>
      <c r="U181" s="54"/>
      <c r="V181" s="69"/>
      <c r="W181" s="69" t="s">
        <v>59</v>
      </c>
      <c r="X181" s="69"/>
      <c r="Y181" s="69"/>
      <c r="Z181" s="55">
        <f t="shared" si="6"/>
        <v>0.6333333333333333</v>
      </c>
    </row>
    <row r="182" spans="2:26" ht="15" x14ac:dyDescent="0.25">
      <c r="B182" s="43">
        <v>112</v>
      </c>
      <c r="C182" s="44" t="s">
        <v>345</v>
      </c>
      <c r="D182" s="45">
        <v>5</v>
      </c>
      <c r="E182" s="46" t="s">
        <v>54</v>
      </c>
      <c r="F182" s="47" t="s">
        <v>346</v>
      </c>
      <c r="G182" s="48" t="s">
        <v>56</v>
      </c>
      <c r="H182" s="58" t="s">
        <v>56</v>
      </c>
      <c r="I182" s="49">
        <v>1014188506</v>
      </c>
      <c r="J182" s="47" t="s">
        <v>347</v>
      </c>
      <c r="K182" s="50"/>
      <c r="L182" s="45"/>
      <c r="M182" s="60">
        <v>2500000</v>
      </c>
      <c r="N182" s="50">
        <f t="shared" si="5"/>
        <v>2500000</v>
      </c>
      <c r="O182" s="50">
        <v>0</v>
      </c>
      <c r="P182" s="45" t="s">
        <v>58</v>
      </c>
      <c r="Q182" s="52">
        <v>42733</v>
      </c>
      <c r="R182" s="52">
        <v>42736</v>
      </c>
      <c r="S182" s="53">
        <v>42765</v>
      </c>
      <c r="T182" s="54"/>
      <c r="U182" s="54">
        <v>1</v>
      </c>
      <c r="V182" s="69"/>
      <c r="W182" s="69" t="s">
        <v>59</v>
      </c>
      <c r="X182" s="69"/>
      <c r="Y182" s="69"/>
      <c r="Z182" s="55">
        <f t="shared" si="6"/>
        <v>0</v>
      </c>
    </row>
    <row r="183" spans="2:26" ht="15" x14ac:dyDescent="0.25">
      <c r="B183" s="43">
        <v>113</v>
      </c>
      <c r="C183" s="44" t="s">
        <v>348</v>
      </c>
      <c r="D183" s="45">
        <v>5</v>
      </c>
      <c r="E183" s="46" t="s">
        <v>54</v>
      </c>
      <c r="F183" s="47" t="s">
        <v>349</v>
      </c>
      <c r="G183" s="48" t="s">
        <v>307</v>
      </c>
      <c r="H183" s="58" t="s">
        <v>307</v>
      </c>
      <c r="I183" s="49">
        <v>60375982</v>
      </c>
      <c r="J183" s="47" t="s">
        <v>350</v>
      </c>
      <c r="K183" s="50">
        <v>10800000</v>
      </c>
      <c r="L183" s="45"/>
      <c r="M183" s="50"/>
      <c r="N183" s="50">
        <f t="shared" si="5"/>
        <v>10800000</v>
      </c>
      <c r="O183" s="50">
        <v>6840000</v>
      </c>
      <c r="P183" s="45" t="s">
        <v>58</v>
      </c>
      <c r="Q183" s="52">
        <v>42642</v>
      </c>
      <c r="R183" s="52">
        <v>42647</v>
      </c>
      <c r="S183" s="53">
        <v>42765</v>
      </c>
      <c r="T183" s="54">
        <v>3</v>
      </c>
      <c r="U183" s="54"/>
      <c r="V183" s="69"/>
      <c r="W183" s="69"/>
      <c r="X183" s="69" t="s">
        <v>59</v>
      </c>
      <c r="Y183" s="69"/>
      <c r="Z183" s="55">
        <f t="shared" si="6"/>
        <v>0.6333333333333333</v>
      </c>
    </row>
    <row r="184" spans="2:26" ht="15" x14ac:dyDescent="0.25">
      <c r="B184" s="43">
        <v>114</v>
      </c>
      <c r="C184" s="44" t="s">
        <v>351</v>
      </c>
      <c r="D184" s="45">
        <v>5</v>
      </c>
      <c r="E184" s="46" t="s">
        <v>54</v>
      </c>
      <c r="F184" s="47" t="s">
        <v>352</v>
      </c>
      <c r="G184" s="48" t="s">
        <v>307</v>
      </c>
      <c r="H184" s="58" t="s">
        <v>307</v>
      </c>
      <c r="I184" s="49">
        <v>1072706817</v>
      </c>
      <c r="J184" s="47" t="s">
        <v>353</v>
      </c>
      <c r="K184" s="50">
        <v>7500000</v>
      </c>
      <c r="L184" s="45"/>
      <c r="M184" s="50"/>
      <c r="N184" s="50">
        <f t="shared" si="5"/>
        <v>7500000</v>
      </c>
      <c r="O184" s="50">
        <v>4750000</v>
      </c>
      <c r="P184" s="45" t="s">
        <v>58</v>
      </c>
      <c r="Q184" s="52">
        <v>42642</v>
      </c>
      <c r="R184" s="52">
        <v>42647</v>
      </c>
      <c r="S184" s="53">
        <v>42735</v>
      </c>
      <c r="T184" s="54">
        <v>3</v>
      </c>
      <c r="U184" s="54"/>
      <c r="V184" s="69"/>
      <c r="W184" s="69"/>
      <c r="X184" s="69" t="s">
        <v>59</v>
      </c>
      <c r="Y184" s="69"/>
      <c r="Z184" s="55">
        <f t="shared" si="6"/>
        <v>0.6333333333333333</v>
      </c>
    </row>
    <row r="185" spans="2:26" ht="15" x14ac:dyDescent="0.25">
      <c r="B185" s="43">
        <v>115</v>
      </c>
      <c r="C185" s="44" t="s">
        <v>354</v>
      </c>
      <c r="D185" s="45">
        <v>5</v>
      </c>
      <c r="E185" s="46" t="s">
        <v>54</v>
      </c>
      <c r="F185" s="47" t="s">
        <v>352</v>
      </c>
      <c r="G185" s="48" t="s">
        <v>307</v>
      </c>
      <c r="H185" s="58" t="s">
        <v>307</v>
      </c>
      <c r="I185" s="49">
        <v>51847460</v>
      </c>
      <c r="J185" s="47" t="s">
        <v>355</v>
      </c>
      <c r="K185" s="50">
        <v>7500000</v>
      </c>
      <c r="L185" s="45"/>
      <c r="M185" s="50"/>
      <c r="N185" s="50">
        <f t="shared" si="5"/>
        <v>7500000</v>
      </c>
      <c r="O185" s="50">
        <v>4666667</v>
      </c>
      <c r="P185" s="45" t="s">
        <v>58</v>
      </c>
      <c r="Q185" s="52">
        <v>42642</v>
      </c>
      <c r="R185" s="52">
        <v>42648</v>
      </c>
      <c r="S185" s="53">
        <v>42735</v>
      </c>
      <c r="T185" s="54">
        <v>3</v>
      </c>
      <c r="U185" s="54"/>
      <c r="V185" s="69"/>
      <c r="W185" s="69"/>
      <c r="X185" s="69" t="s">
        <v>59</v>
      </c>
      <c r="Y185" s="69"/>
      <c r="Z185" s="55">
        <f t="shared" si="6"/>
        <v>0.62222226666666669</v>
      </c>
    </row>
    <row r="186" spans="2:26" ht="15" x14ac:dyDescent="0.25">
      <c r="B186" s="43">
        <v>116</v>
      </c>
      <c r="C186" s="44" t="s">
        <v>356</v>
      </c>
      <c r="D186" s="45">
        <v>5</v>
      </c>
      <c r="E186" s="46" t="s">
        <v>54</v>
      </c>
      <c r="F186" s="47" t="s">
        <v>357</v>
      </c>
      <c r="G186" s="48" t="s">
        <v>307</v>
      </c>
      <c r="H186" s="58" t="s">
        <v>307</v>
      </c>
      <c r="I186" s="49">
        <v>51812582</v>
      </c>
      <c r="J186" s="47" t="s">
        <v>358</v>
      </c>
      <c r="K186" s="50">
        <v>10800000</v>
      </c>
      <c r="L186" s="45"/>
      <c r="M186" s="50"/>
      <c r="N186" s="50">
        <f t="shared" si="5"/>
        <v>10800000</v>
      </c>
      <c r="O186" s="50">
        <v>6600000</v>
      </c>
      <c r="P186" s="45" t="s">
        <v>58</v>
      </c>
      <c r="Q186" s="52">
        <v>42642</v>
      </c>
      <c r="R186" s="52">
        <v>42649</v>
      </c>
      <c r="S186" s="53">
        <v>42735</v>
      </c>
      <c r="T186" s="54">
        <v>3</v>
      </c>
      <c r="U186" s="54"/>
      <c r="V186" s="69"/>
      <c r="W186" s="69" t="s">
        <v>59</v>
      </c>
      <c r="X186" s="69"/>
      <c r="Y186" s="69"/>
      <c r="Z186" s="55">
        <f t="shared" si="6"/>
        <v>0.61111111111111116</v>
      </c>
    </row>
    <row r="187" spans="2:26" ht="15" x14ac:dyDescent="0.25">
      <c r="B187" s="43">
        <v>116</v>
      </c>
      <c r="C187" s="44" t="s">
        <v>356</v>
      </c>
      <c r="D187" s="45">
        <v>5</v>
      </c>
      <c r="E187" s="46" t="s">
        <v>54</v>
      </c>
      <c r="F187" s="47" t="s">
        <v>357</v>
      </c>
      <c r="G187" s="48" t="s">
        <v>307</v>
      </c>
      <c r="H187" s="58" t="s">
        <v>307</v>
      </c>
      <c r="I187" s="49">
        <v>51812582</v>
      </c>
      <c r="J187" s="47" t="s">
        <v>358</v>
      </c>
      <c r="K187" s="50"/>
      <c r="L187" s="45"/>
      <c r="M187" s="60">
        <v>3600000</v>
      </c>
      <c r="N187" s="50">
        <f t="shared" si="5"/>
        <v>3600000</v>
      </c>
      <c r="O187" s="50">
        <v>0</v>
      </c>
      <c r="P187" s="45" t="s">
        <v>58</v>
      </c>
      <c r="Q187" s="52">
        <v>42734</v>
      </c>
      <c r="R187" s="52">
        <v>42736</v>
      </c>
      <c r="S187" s="53">
        <v>42765</v>
      </c>
      <c r="T187" s="54"/>
      <c r="U187" s="54">
        <v>1</v>
      </c>
      <c r="V187" s="69"/>
      <c r="W187" s="69" t="s">
        <v>59</v>
      </c>
      <c r="X187" s="69"/>
      <c r="Y187" s="69"/>
      <c r="Z187" s="55">
        <f t="shared" si="6"/>
        <v>0</v>
      </c>
    </row>
    <row r="188" spans="2:26" ht="15" x14ac:dyDescent="0.25">
      <c r="B188" s="43">
        <v>117</v>
      </c>
      <c r="C188" s="44" t="s">
        <v>359</v>
      </c>
      <c r="D188" s="45">
        <v>5</v>
      </c>
      <c r="E188" s="46" t="s">
        <v>54</v>
      </c>
      <c r="F188" s="47" t="s">
        <v>159</v>
      </c>
      <c r="G188" s="48" t="s">
        <v>56</v>
      </c>
      <c r="H188" s="58" t="s">
        <v>56</v>
      </c>
      <c r="I188" s="49">
        <v>79837198</v>
      </c>
      <c r="J188" s="47" t="s">
        <v>360</v>
      </c>
      <c r="K188" s="50">
        <v>16500000</v>
      </c>
      <c r="L188" s="45"/>
      <c r="M188" s="50"/>
      <c r="N188" s="50">
        <f t="shared" si="5"/>
        <v>16500000</v>
      </c>
      <c r="O188" s="50">
        <v>10266667</v>
      </c>
      <c r="P188" s="45" t="s">
        <v>58</v>
      </c>
      <c r="Q188" s="52">
        <v>42643</v>
      </c>
      <c r="R188" s="52">
        <v>42648</v>
      </c>
      <c r="S188" s="53">
        <v>42765</v>
      </c>
      <c r="T188" s="54">
        <v>3</v>
      </c>
      <c r="U188" s="54"/>
      <c r="V188" s="69"/>
      <c r="W188" s="69" t="s">
        <v>59</v>
      </c>
      <c r="X188" s="69"/>
      <c r="Y188" s="69"/>
      <c r="Z188" s="55">
        <f t="shared" si="6"/>
        <v>0.6222222424242424</v>
      </c>
    </row>
    <row r="189" spans="2:26" ht="15" x14ac:dyDescent="0.25">
      <c r="B189" s="43">
        <v>117</v>
      </c>
      <c r="C189" s="44" t="s">
        <v>359</v>
      </c>
      <c r="D189" s="45">
        <v>5</v>
      </c>
      <c r="E189" s="46" t="s">
        <v>54</v>
      </c>
      <c r="F189" s="47" t="s">
        <v>159</v>
      </c>
      <c r="G189" s="48" t="s">
        <v>56</v>
      </c>
      <c r="H189" s="58" t="s">
        <v>56</v>
      </c>
      <c r="I189" s="49">
        <v>79837198</v>
      </c>
      <c r="J189" s="47" t="s">
        <v>360</v>
      </c>
      <c r="K189" s="50"/>
      <c r="L189" s="45"/>
      <c r="M189" s="60">
        <v>5500000</v>
      </c>
      <c r="N189" s="50">
        <f t="shared" si="5"/>
        <v>5500000</v>
      </c>
      <c r="O189" s="50">
        <v>0</v>
      </c>
      <c r="P189" s="45" t="s">
        <v>58</v>
      </c>
      <c r="Q189" s="52">
        <v>42733</v>
      </c>
      <c r="R189" s="52">
        <v>42736</v>
      </c>
      <c r="S189" s="53">
        <v>42765</v>
      </c>
      <c r="T189" s="54"/>
      <c r="U189" s="54">
        <v>1</v>
      </c>
      <c r="V189" s="69"/>
      <c r="W189" s="69" t="s">
        <v>59</v>
      </c>
      <c r="X189" s="69"/>
      <c r="Y189" s="69"/>
      <c r="Z189" s="55">
        <f t="shared" si="6"/>
        <v>0</v>
      </c>
    </row>
    <row r="190" spans="2:26" ht="15" x14ac:dyDescent="0.25">
      <c r="B190" s="43">
        <v>118</v>
      </c>
      <c r="C190" s="44" t="s">
        <v>361</v>
      </c>
      <c r="D190" s="45">
        <v>5</v>
      </c>
      <c r="E190" s="46" t="s">
        <v>54</v>
      </c>
      <c r="F190" s="47" t="s">
        <v>349</v>
      </c>
      <c r="G190" s="48" t="s">
        <v>307</v>
      </c>
      <c r="H190" s="58" t="s">
        <v>307</v>
      </c>
      <c r="I190" s="49">
        <v>41667592</v>
      </c>
      <c r="J190" s="47" t="s">
        <v>362</v>
      </c>
      <c r="K190" s="50">
        <v>10800000</v>
      </c>
      <c r="L190" s="45"/>
      <c r="M190" s="50"/>
      <c r="N190" s="50">
        <f t="shared" si="5"/>
        <v>10800000</v>
      </c>
      <c r="O190" s="50">
        <v>6720000</v>
      </c>
      <c r="P190" s="45" t="s">
        <v>58</v>
      </c>
      <c r="Q190" s="52">
        <v>42643</v>
      </c>
      <c r="R190" s="52">
        <v>42648</v>
      </c>
      <c r="S190" s="53">
        <v>42765</v>
      </c>
      <c r="T190" s="54">
        <v>3</v>
      </c>
      <c r="U190" s="54"/>
      <c r="V190" s="69"/>
      <c r="W190" s="69"/>
      <c r="X190" s="69" t="s">
        <v>59</v>
      </c>
      <c r="Y190" s="69"/>
      <c r="Z190" s="55">
        <f t="shared" si="6"/>
        <v>0.62222222222222223</v>
      </c>
    </row>
    <row r="191" spans="2:26" ht="15" x14ac:dyDescent="0.25">
      <c r="B191" s="43">
        <v>119</v>
      </c>
      <c r="C191" s="44" t="s">
        <v>363</v>
      </c>
      <c r="D191" s="45">
        <v>5</v>
      </c>
      <c r="E191" s="46" t="s">
        <v>54</v>
      </c>
      <c r="F191" s="47" t="s">
        <v>364</v>
      </c>
      <c r="G191" s="48" t="s">
        <v>56</v>
      </c>
      <c r="H191" s="58" t="s">
        <v>56</v>
      </c>
      <c r="I191" s="49">
        <v>52840021</v>
      </c>
      <c r="J191" s="47" t="s">
        <v>365</v>
      </c>
      <c r="K191" s="50">
        <v>11700000</v>
      </c>
      <c r="L191" s="45"/>
      <c r="M191" s="50"/>
      <c r="N191" s="50">
        <f t="shared" si="5"/>
        <v>11700000</v>
      </c>
      <c r="O191" s="50">
        <v>7410000</v>
      </c>
      <c r="P191" s="45" t="s">
        <v>58</v>
      </c>
      <c r="Q191" s="52">
        <v>42643</v>
      </c>
      <c r="R191" s="52">
        <v>42647</v>
      </c>
      <c r="S191" s="53">
        <v>42735</v>
      </c>
      <c r="T191" s="54">
        <v>3</v>
      </c>
      <c r="U191" s="54"/>
      <c r="V191" s="69"/>
      <c r="W191" s="69" t="s">
        <v>59</v>
      </c>
      <c r="X191" s="69"/>
      <c r="Y191" s="69"/>
      <c r="Z191" s="55">
        <f t="shared" si="6"/>
        <v>0.6333333333333333</v>
      </c>
    </row>
    <row r="192" spans="2:26" ht="15" x14ac:dyDescent="0.25">
      <c r="B192" s="43">
        <v>119</v>
      </c>
      <c r="C192" s="44" t="s">
        <v>363</v>
      </c>
      <c r="D192" s="45">
        <v>5</v>
      </c>
      <c r="E192" s="46" t="s">
        <v>54</v>
      </c>
      <c r="F192" s="47" t="s">
        <v>364</v>
      </c>
      <c r="G192" s="48" t="s">
        <v>56</v>
      </c>
      <c r="H192" s="58" t="s">
        <v>56</v>
      </c>
      <c r="I192" s="49">
        <v>52840021</v>
      </c>
      <c r="J192" s="47" t="s">
        <v>365</v>
      </c>
      <c r="K192" s="50"/>
      <c r="L192" s="45"/>
      <c r="M192" s="60">
        <v>3900000</v>
      </c>
      <c r="N192" s="50">
        <f t="shared" si="5"/>
        <v>3900000</v>
      </c>
      <c r="O192" s="50">
        <v>0</v>
      </c>
      <c r="P192" s="45" t="s">
        <v>58</v>
      </c>
      <c r="Q192" s="52">
        <v>42733</v>
      </c>
      <c r="R192" s="52">
        <v>42736</v>
      </c>
      <c r="S192" s="53">
        <v>42765</v>
      </c>
      <c r="T192" s="54"/>
      <c r="U192" s="54">
        <v>1</v>
      </c>
      <c r="V192" s="69"/>
      <c r="W192" s="69" t="s">
        <v>59</v>
      </c>
      <c r="X192" s="69"/>
      <c r="Y192" s="69"/>
      <c r="Z192" s="55">
        <f t="shared" si="6"/>
        <v>0</v>
      </c>
    </row>
    <row r="193" spans="2:26" ht="15" x14ac:dyDescent="0.25">
      <c r="B193" s="43">
        <v>120</v>
      </c>
      <c r="C193" s="44" t="s">
        <v>366</v>
      </c>
      <c r="D193" s="45">
        <v>5</v>
      </c>
      <c r="E193" s="46" t="s">
        <v>54</v>
      </c>
      <c r="F193" s="47" t="s">
        <v>340</v>
      </c>
      <c r="G193" s="48" t="s">
        <v>341</v>
      </c>
      <c r="H193" s="58" t="s">
        <v>341</v>
      </c>
      <c r="I193" s="49">
        <v>86053351</v>
      </c>
      <c r="J193" s="47" t="s">
        <v>367</v>
      </c>
      <c r="K193" s="50">
        <v>12000000</v>
      </c>
      <c r="L193" s="45"/>
      <c r="M193" s="50"/>
      <c r="N193" s="50">
        <f t="shared" si="5"/>
        <v>12000000</v>
      </c>
      <c r="O193" s="50">
        <v>7600000</v>
      </c>
      <c r="P193" s="45" t="s">
        <v>58</v>
      </c>
      <c r="Q193" s="52">
        <v>42643</v>
      </c>
      <c r="R193" s="52">
        <v>42647</v>
      </c>
      <c r="S193" s="53">
        <v>42765</v>
      </c>
      <c r="T193" s="54">
        <v>3</v>
      </c>
      <c r="U193" s="54"/>
      <c r="V193" s="69"/>
      <c r="W193" s="69"/>
      <c r="X193" s="69" t="s">
        <v>59</v>
      </c>
      <c r="Y193" s="69"/>
      <c r="Z193" s="55">
        <f t="shared" si="6"/>
        <v>0.6333333333333333</v>
      </c>
    </row>
    <row r="194" spans="2:26" ht="15" x14ac:dyDescent="0.25">
      <c r="B194" s="43">
        <v>121</v>
      </c>
      <c r="C194" s="44" t="s">
        <v>368</v>
      </c>
      <c r="D194" s="45">
        <v>5</v>
      </c>
      <c r="E194" s="46" t="s">
        <v>54</v>
      </c>
      <c r="F194" s="47" t="s">
        <v>369</v>
      </c>
      <c r="G194" s="48" t="s">
        <v>341</v>
      </c>
      <c r="H194" s="58" t="s">
        <v>341</v>
      </c>
      <c r="I194" s="49">
        <v>1019094992</v>
      </c>
      <c r="J194" s="47" t="s">
        <v>370</v>
      </c>
      <c r="K194" s="50">
        <v>9000000</v>
      </c>
      <c r="L194" s="45"/>
      <c r="M194" s="50"/>
      <c r="N194" s="50">
        <f t="shared" si="5"/>
        <v>9000000</v>
      </c>
      <c r="O194" s="50">
        <v>5700000</v>
      </c>
      <c r="P194" s="45" t="s">
        <v>58</v>
      </c>
      <c r="Q194" s="52">
        <v>42642</v>
      </c>
      <c r="R194" s="52">
        <v>42647</v>
      </c>
      <c r="S194" s="53">
        <v>42735</v>
      </c>
      <c r="T194" s="54">
        <v>3</v>
      </c>
      <c r="U194" s="54"/>
      <c r="V194" s="69"/>
      <c r="W194" s="69" t="s">
        <v>59</v>
      </c>
      <c r="X194" s="69"/>
      <c r="Y194" s="69"/>
      <c r="Z194" s="55">
        <f t="shared" si="6"/>
        <v>0.6333333333333333</v>
      </c>
    </row>
    <row r="195" spans="2:26" ht="15" x14ac:dyDescent="0.25">
      <c r="B195" s="43">
        <v>121</v>
      </c>
      <c r="C195" s="44" t="s">
        <v>368</v>
      </c>
      <c r="D195" s="45">
        <v>5</v>
      </c>
      <c r="E195" s="46" t="s">
        <v>54</v>
      </c>
      <c r="F195" s="47" t="s">
        <v>369</v>
      </c>
      <c r="G195" s="48" t="s">
        <v>341</v>
      </c>
      <c r="H195" s="58" t="s">
        <v>341</v>
      </c>
      <c r="I195" s="49">
        <v>1019094992</v>
      </c>
      <c r="J195" s="47" t="s">
        <v>370</v>
      </c>
      <c r="K195" s="50"/>
      <c r="L195" s="45"/>
      <c r="M195" s="60">
        <v>3000000</v>
      </c>
      <c r="N195" s="50">
        <f t="shared" si="5"/>
        <v>3000000</v>
      </c>
      <c r="O195" s="50">
        <v>0</v>
      </c>
      <c r="P195" s="45" t="s">
        <v>58</v>
      </c>
      <c r="Q195" s="52">
        <v>42734</v>
      </c>
      <c r="R195" s="52">
        <v>42736</v>
      </c>
      <c r="S195" s="53">
        <v>42765</v>
      </c>
      <c r="T195" s="54"/>
      <c r="U195" s="54">
        <v>1</v>
      </c>
      <c r="V195" s="69"/>
      <c r="W195" s="69" t="s">
        <v>59</v>
      </c>
      <c r="X195" s="69"/>
      <c r="Y195" s="69"/>
      <c r="Z195" s="55">
        <f t="shared" si="6"/>
        <v>0</v>
      </c>
    </row>
    <row r="196" spans="2:26" ht="15" x14ac:dyDescent="0.25">
      <c r="B196" s="43">
        <v>122</v>
      </c>
      <c r="C196" s="44" t="s">
        <v>371</v>
      </c>
      <c r="D196" s="45">
        <v>5</v>
      </c>
      <c r="E196" s="46" t="s">
        <v>54</v>
      </c>
      <c r="F196" s="47" t="s">
        <v>372</v>
      </c>
      <c r="G196" s="48" t="s">
        <v>56</v>
      </c>
      <c r="H196" s="58" t="s">
        <v>56</v>
      </c>
      <c r="I196" s="49">
        <v>80756783</v>
      </c>
      <c r="J196" s="47" t="s">
        <v>373</v>
      </c>
      <c r="K196" s="50">
        <v>5383333</v>
      </c>
      <c r="L196" s="45"/>
      <c r="M196" s="50"/>
      <c r="N196" s="50">
        <f t="shared" si="5"/>
        <v>5383333</v>
      </c>
      <c r="O196" s="50">
        <v>3546667</v>
      </c>
      <c r="P196" s="45" t="s">
        <v>58</v>
      </c>
      <c r="Q196" s="52">
        <v>42646</v>
      </c>
      <c r="R196" s="52">
        <v>42648</v>
      </c>
      <c r="S196" s="53">
        <v>42765</v>
      </c>
      <c r="T196" s="54">
        <v>2.8</v>
      </c>
      <c r="U196" s="54"/>
      <c r="V196" s="69"/>
      <c r="W196" s="69" t="s">
        <v>59</v>
      </c>
      <c r="X196" s="69"/>
      <c r="Y196" s="69"/>
      <c r="Z196" s="55">
        <f t="shared" si="6"/>
        <v>0.65882363212530226</v>
      </c>
    </row>
    <row r="197" spans="2:26" ht="15" x14ac:dyDescent="0.25">
      <c r="B197" s="43">
        <v>122</v>
      </c>
      <c r="C197" s="44" t="s">
        <v>371</v>
      </c>
      <c r="D197" s="45">
        <v>5</v>
      </c>
      <c r="E197" s="46" t="s">
        <v>54</v>
      </c>
      <c r="F197" s="47" t="s">
        <v>372</v>
      </c>
      <c r="G197" s="48" t="s">
        <v>56</v>
      </c>
      <c r="H197" s="58" t="s">
        <v>56</v>
      </c>
      <c r="I197" s="49">
        <v>80756783</v>
      </c>
      <c r="J197" s="47" t="s">
        <v>373</v>
      </c>
      <c r="K197" s="50"/>
      <c r="L197" s="45"/>
      <c r="M197" s="60">
        <v>1900000</v>
      </c>
      <c r="N197" s="50">
        <f t="shared" si="5"/>
        <v>1900000</v>
      </c>
      <c r="O197" s="50">
        <v>0</v>
      </c>
      <c r="P197" s="45" t="s">
        <v>58</v>
      </c>
      <c r="Q197" s="52">
        <v>42733</v>
      </c>
      <c r="R197" s="52">
        <v>42736</v>
      </c>
      <c r="S197" s="53">
        <v>42734</v>
      </c>
      <c r="T197" s="54"/>
      <c r="U197" s="54">
        <v>1</v>
      </c>
      <c r="V197" s="69"/>
      <c r="W197" s="69" t="s">
        <v>59</v>
      </c>
      <c r="X197" s="69"/>
      <c r="Y197" s="69"/>
      <c r="Z197" s="55">
        <f t="shared" si="6"/>
        <v>0</v>
      </c>
    </row>
    <row r="198" spans="2:26" ht="15" x14ac:dyDescent="0.25">
      <c r="B198" s="43">
        <v>123</v>
      </c>
      <c r="C198" s="44" t="s">
        <v>374</v>
      </c>
      <c r="D198" s="45">
        <v>5</v>
      </c>
      <c r="E198" s="46" t="s">
        <v>54</v>
      </c>
      <c r="F198" s="47" t="s">
        <v>375</v>
      </c>
      <c r="G198" s="48" t="s">
        <v>341</v>
      </c>
      <c r="H198" s="58" t="s">
        <v>341</v>
      </c>
      <c r="I198" s="49">
        <v>52974214</v>
      </c>
      <c r="J198" s="47" t="s">
        <v>376</v>
      </c>
      <c r="K198" s="50">
        <v>5700000</v>
      </c>
      <c r="L198" s="45"/>
      <c r="M198" s="50"/>
      <c r="N198" s="50">
        <f t="shared" si="5"/>
        <v>5700000</v>
      </c>
      <c r="O198" s="50">
        <v>3483333</v>
      </c>
      <c r="P198" s="45" t="s">
        <v>58</v>
      </c>
      <c r="Q198" s="52">
        <v>42647</v>
      </c>
      <c r="R198" s="52">
        <v>42649</v>
      </c>
      <c r="S198" s="53">
        <v>42765</v>
      </c>
      <c r="T198" s="54">
        <v>3</v>
      </c>
      <c r="U198" s="54"/>
      <c r="V198" s="69"/>
      <c r="W198" s="69" t="s">
        <v>59</v>
      </c>
      <c r="X198" s="69"/>
      <c r="Y198" s="69"/>
      <c r="Z198" s="55">
        <f t="shared" si="6"/>
        <v>0.61111105263157894</v>
      </c>
    </row>
    <row r="199" spans="2:26" ht="15" x14ac:dyDescent="0.25">
      <c r="B199" s="43">
        <v>123</v>
      </c>
      <c r="C199" s="44" t="s">
        <v>374</v>
      </c>
      <c r="D199" s="45">
        <v>5</v>
      </c>
      <c r="E199" s="46" t="s">
        <v>54</v>
      </c>
      <c r="F199" s="47" t="s">
        <v>375</v>
      </c>
      <c r="G199" s="48" t="s">
        <v>341</v>
      </c>
      <c r="H199" s="58" t="s">
        <v>341</v>
      </c>
      <c r="I199" s="49">
        <v>52974214</v>
      </c>
      <c r="J199" s="47" t="s">
        <v>376</v>
      </c>
      <c r="K199" s="50"/>
      <c r="L199" s="45"/>
      <c r="M199" s="60">
        <v>1900000</v>
      </c>
      <c r="N199" s="50">
        <f t="shared" si="5"/>
        <v>1900000</v>
      </c>
      <c r="O199" s="50">
        <v>0</v>
      </c>
      <c r="P199" s="45" t="s">
        <v>58</v>
      </c>
      <c r="Q199" s="52">
        <v>42733</v>
      </c>
      <c r="R199" s="52">
        <v>42736</v>
      </c>
      <c r="S199" s="53">
        <v>42765</v>
      </c>
      <c r="T199" s="54"/>
      <c r="U199" s="54">
        <v>1</v>
      </c>
      <c r="V199" s="69"/>
      <c r="W199" s="69" t="s">
        <v>59</v>
      </c>
      <c r="X199" s="69"/>
      <c r="Y199" s="69"/>
      <c r="Z199" s="55">
        <f t="shared" si="6"/>
        <v>0</v>
      </c>
    </row>
    <row r="200" spans="2:26" ht="15" x14ac:dyDescent="0.25">
      <c r="B200" s="43">
        <v>124</v>
      </c>
      <c r="C200" s="44" t="s">
        <v>377</v>
      </c>
      <c r="D200" s="45">
        <v>5</v>
      </c>
      <c r="E200" s="46" t="s">
        <v>54</v>
      </c>
      <c r="F200" s="47" t="s">
        <v>378</v>
      </c>
      <c r="G200" s="48" t="s">
        <v>56</v>
      </c>
      <c r="H200" s="58" t="s">
        <v>56</v>
      </c>
      <c r="I200" s="49">
        <v>1072659861</v>
      </c>
      <c r="J200" s="47" t="s">
        <v>379</v>
      </c>
      <c r="K200" s="50">
        <v>5383333</v>
      </c>
      <c r="L200" s="45"/>
      <c r="M200" s="50"/>
      <c r="N200" s="50">
        <f t="shared" si="5"/>
        <v>5383333</v>
      </c>
      <c r="O200" s="50">
        <v>3251111</v>
      </c>
      <c r="P200" s="45" t="s">
        <v>58</v>
      </c>
      <c r="Q200" s="52">
        <v>42646</v>
      </c>
      <c r="R200" s="52">
        <v>42651</v>
      </c>
      <c r="S200" s="53">
        <v>42765</v>
      </c>
      <c r="T200" s="54">
        <v>2.8</v>
      </c>
      <c r="U200" s="54"/>
      <c r="V200" s="69"/>
      <c r="W200" s="69"/>
      <c r="X200" s="69" t="s">
        <v>59</v>
      </c>
      <c r="Y200" s="69"/>
      <c r="Z200" s="55">
        <f t="shared" si="6"/>
        <v>0.60392158538214147</v>
      </c>
    </row>
    <row r="201" spans="2:26" ht="15" x14ac:dyDescent="0.25">
      <c r="B201" s="43">
        <v>125</v>
      </c>
      <c r="C201" s="44" t="s">
        <v>380</v>
      </c>
      <c r="D201" s="45">
        <v>5</v>
      </c>
      <c r="E201" s="46" t="s">
        <v>54</v>
      </c>
      <c r="F201" s="47" t="s">
        <v>352</v>
      </c>
      <c r="G201" s="48" t="s">
        <v>307</v>
      </c>
      <c r="H201" s="58" t="s">
        <v>307</v>
      </c>
      <c r="I201" s="49">
        <v>39417432</v>
      </c>
      <c r="J201" s="47" t="s">
        <v>381</v>
      </c>
      <c r="K201" s="50">
        <v>5100000</v>
      </c>
      <c r="L201" s="45"/>
      <c r="M201" s="60"/>
      <c r="N201" s="50">
        <f t="shared" si="5"/>
        <v>5100000</v>
      </c>
      <c r="O201" s="50">
        <v>0</v>
      </c>
      <c r="P201" s="45" t="s">
        <v>58</v>
      </c>
      <c r="Q201" s="52">
        <v>42647</v>
      </c>
      <c r="R201" s="52">
        <v>42663</v>
      </c>
      <c r="S201" s="53">
        <v>42735</v>
      </c>
      <c r="T201" s="54">
        <v>3</v>
      </c>
      <c r="U201" s="54"/>
      <c r="V201" s="69"/>
      <c r="W201" s="69" t="s">
        <v>59</v>
      </c>
      <c r="X201" s="69"/>
      <c r="Y201" s="69"/>
      <c r="Z201" s="55">
        <f t="shared" si="6"/>
        <v>0</v>
      </c>
    </row>
    <row r="202" spans="2:26" ht="15" x14ac:dyDescent="0.25">
      <c r="B202" s="43">
        <v>125</v>
      </c>
      <c r="C202" s="44" t="s">
        <v>380</v>
      </c>
      <c r="D202" s="45">
        <v>5</v>
      </c>
      <c r="E202" s="46" t="s">
        <v>54</v>
      </c>
      <c r="F202" s="47" t="s">
        <v>352</v>
      </c>
      <c r="G202" s="48" t="s">
        <v>307</v>
      </c>
      <c r="H202" s="58" t="s">
        <v>307</v>
      </c>
      <c r="I202" s="49">
        <v>39417432</v>
      </c>
      <c r="J202" s="47" t="s">
        <v>381</v>
      </c>
      <c r="K202" s="50"/>
      <c r="L202" s="45"/>
      <c r="M202" s="50">
        <v>2555000</v>
      </c>
      <c r="N202" s="50">
        <f t="shared" si="5"/>
        <v>2555000</v>
      </c>
      <c r="O202" s="50">
        <v>0</v>
      </c>
      <c r="P202" s="45" t="s">
        <v>58</v>
      </c>
      <c r="Q202" s="52">
        <v>42733</v>
      </c>
      <c r="R202" s="52">
        <v>42736</v>
      </c>
      <c r="S202" s="53">
        <v>42781</v>
      </c>
      <c r="T202" s="54"/>
      <c r="U202" s="54">
        <v>1.5</v>
      </c>
      <c r="V202" s="69"/>
      <c r="W202" s="69" t="s">
        <v>59</v>
      </c>
      <c r="X202" s="69"/>
      <c r="Y202" s="69"/>
      <c r="Z202" s="55">
        <f t="shared" si="6"/>
        <v>0</v>
      </c>
    </row>
    <row r="203" spans="2:26" ht="15" x14ac:dyDescent="0.25">
      <c r="B203" s="43">
        <v>126</v>
      </c>
      <c r="C203" s="44" t="s">
        <v>382</v>
      </c>
      <c r="D203" s="45">
        <v>5</v>
      </c>
      <c r="E203" s="46" t="s">
        <v>54</v>
      </c>
      <c r="F203" s="47" t="s">
        <v>383</v>
      </c>
      <c r="G203" s="48" t="s">
        <v>56</v>
      </c>
      <c r="H203" s="58" t="s">
        <v>56</v>
      </c>
      <c r="I203" s="49">
        <v>26421174</v>
      </c>
      <c r="J203" s="47" t="s">
        <v>384</v>
      </c>
      <c r="K203" s="50">
        <v>12000000</v>
      </c>
      <c r="L203" s="45"/>
      <c r="M203" s="50"/>
      <c r="N203" s="50">
        <f t="shared" si="5"/>
        <v>12000000</v>
      </c>
      <c r="O203" s="50">
        <v>7333333</v>
      </c>
      <c r="P203" s="45" t="s">
        <v>58</v>
      </c>
      <c r="Q203" s="52">
        <v>42647</v>
      </c>
      <c r="R203" s="52">
        <v>42649</v>
      </c>
      <c r="S203" s="53">
        <v>42781</v>
      </c>
      <c r="T203" s="54">
        <v>3</v>
      </c>
      <c r="U203" s="54"/>
      <c r="V203" s="74" t="s">
        <v>385</v>
      </c>
      <c r="W203" s="74"/>
      <c r="X203" s="74"/>
      <c r="Y203" s="74"/>
      <c r="Z203" s="55">
        <f t="shared" si="6"/>
        <v>0.6111110833333333</v>
      </c>
    </row>
    <row r="204" spans="2:26" ht="15" x14ac:dyDescent="0.25">
      <c r="B204" s="43">
        <v>127</v>
      </c>
      <c r="C204" s="44" t="s">
        <v>386</v>
      </c>
      <c r="D204" s="45">
        <v>5</v>
      </c>
      <c r="E204" s="46" t="s">
        <v>54</v>
      </c>
      <c r="F204" s="47" t="s">
        <v>387</v>
      </c>
      <c r="G204" s="48" t="s">
        <v>56</v>
      </c>
      <c r="H204" s="58" t="s">
        <v>56</v>
      </c>
      <c r="I204" s="49">
        <v>30237935</v>
      </c>
      <c r="J204" s="47" t="s">
        <v>388</v>
      </c>
      <c r="K204" s="50">
        <v>11333333</v>
      </c>
      <c r="L204" s="45"/>
      <c r="M204" s="50"/>
      <c r="N204" s="50">
        <f t="shared" si="5"/>
        <v>11333333</v>
      </c>
      <c r="O204" s="50">
        <v>7066667</v>
      </c>
      <c r="P204" s="45" t="s">
        <v>58</v>
      </c>
      <c r="Q204" s="52">
        <v>42647</v>
      </c>
      <c r="R204" s="52">
        <v>42651</v>
      </c>
      <c r="S204" s="53">
        <v>42901</v>
      </c>
      <c r="T204" s="54">
        <v>2.8</v>
      </c>
      <c r="U204" s="54"/>
      <c r="V204" s="69"/>
      <c r="W204" s="69"/>
      <c r="X204" s="69" t="s">
        <v>59</v>
      </c>
      <c r="Y204" s="69"/>
      <c r="Z204" s="55">
        <f t="shared" si="6"/>
        <v>0.62352945951557237</v>
      </c>
    </row>
    <row r="205" spans="2:26" ht="15" x14ac:dyDescent="0.25">
      <c r="B205" s="43">
        <v>128</v>
      </c>
      <c r="C205" s="44" t="s">
        <v>389</v>
      </c>
      <c r="D205" s="45">
        <v>5</v>
      </c>
      <c r="E205" s="46" t="s">
        <v>54</v>
      </c>
      <c r="F205" s="47" t="s">
        <v>372</v>
      </c>
      <c r="G205" s="48" t="s">
        <v>56</v>
      </c>
      <c r="H205" s="58" t="s">
        <v>56</v>
      </c>
      <c r="I205" s="49">
        <v>1014289706</v>
      </c>
      <c r="J205" s="47" t="s">
        <v>390</v>
      </c>
      <c r="K205" s="50">
        <v>5383333</v>
      </c>
      <c r="L205" s="45"/>
      <c r="M205" s="50"/>
      <c r="N205" s="50">
        <f t="shared" si="5"/>
        <v>5383333</v>
      </c>
      <c r="O205" s="50">
        <v>3356667</v>
      </c>
      <c r="P205" s="45" t="s">
        <v>58</v>
      </c>
      <c r="Q205" s="52">
        <v>42648</v>
      </c>
      <c r="R205" s="52">
        <v>42651</v>
      </c>
      <c r="S205" s="53">
        <v>42735</v>
      </c>
      <c r="T205" s="54">
        <v>2.8</v>
      </c>
      <c r="U205" s="54"/>
      <c r="V205" s="69"/>
      <c r="W205" s="69" t="s">
        <v>59</v>
      </c>
      <c r="X205" s="69"/>
      <c r="Y205" s="69"/>
      <c r="Z205" s="55">
        <f t="shared" si="6"/>
        <v>0.62352951229284903</v>
      </c>
    </row>
    <row r="206" spans="2:26" ht="15" x14ac:dyDescent="0.25">
      <c r="B206" s="43">
        <v>128</v>
      </c>
      <c r="C206" s="44" t="s">
        <v>389</v>
      </c>
      <c r="D206" s="45">
        <v>5</v>
      </c>
      <c r="E206" s="46" t="s">
        <v>54</v>
      </c>
      <c r="F206" s="47" t="s">
        <v>372</v>
      </c>
      <c r="G206" s="48" t="s">
        <v>56</v>
      </c>
      <c r="H206" s="58" t="s">
        <v>56</v>
      </c>
      <c r="I206" s="49">
        <v>1014289706</v>
      </c>
      <c r="J206" s="47" t="s">
        <v>390</v>
      </c>
      <c r="K206" s="50"/>
      <c r="L206" s="45"/>
      <c r="M206" s="60">
        <v>1900000</v>
      </c>
      <c r="N206" s="50">
        <f t="shared" si="5"/>
        <v>1900000</v>
      </c>
      <c r="O206" s="50">
        <v>0</v>
      </c>
      <c r="P206" s="45" t="s">
        <v>58</v>
      </c>
      <c r="Q206" s="52">
        <v>42733</v>
      </c>
      <c r="R206" s="52">
        <v>42736</v>
      </c>
      <c r="S206" s="53">
        <v>42765</v>
      </c>
      <c r="T206" s="54"/>
      <c r="U206" s="54">
        <v>1</v>
      </c>
      <c r="V206" s="69"/>
      <c r="W206" s="69" t="s">
        <v>59</v>
      </c>
      <c r="X206" s="69"/>
      <c r="Y206" s="69"/>
      <c r="Z206" s="55">
        <f t="shared" si="6"/>
        <v>0</v>
      </c>
    </row>
    <row r="207" spans="2:26" ht="15" x14ac:dyDescent="0.25">
      <c r="B207" s="43">
        <v>129</v>
      </c>
      <c r="C207" s="44" t="s">
        <v>391</v>
      </c>
      <c r="D207" s="45">
        <v>5</v>
      </c>
      <c r="E207" s="46" t="s">
        <v>54</v>
      </c>
      <c r="F207" s="47" t="s">
        <v>392</v>
      </c>
      <c r="G207" s="48" t="s">
        <v>56</v>
      </c>
      <c r="H207" s="58" t="s">
        <v>56</v>
      </c>
      <c r="I207" s="49">
        <v>1010182510</v>
      </c>
      <c r="J207" s="47" t="s">
        <v>393</v>
      </c>
      <c r="K207" s="50">
        <v>11200000</v>
      </c>
      <c r="L207" s="45"/>
      <c r="M207" s="50"/>
      <c r="N207" s="50">
        <f t="shared" si="5"/>
        <v>11200000</v>
      </c>
      <c r="O207" s="50">
        <v>7066667</v>
      </c>
      <c r="P207" s="45" t="s">
        <v>58</v>
      </c>
      <c r="Q207" s="52">
        <v>42647</v>
      </c>
      <c r="R207" s="52">
        <v>42651</v>
      </c>
      <c r="S207" s="53">
        <v>42735</v>
      </c>
      <c r="T207" s="54">
        <v>2.8</v>
      </c>
      <c r="U207" s="54"/>
      <c r="V207" s="69"/>
      <c r="W207" s="69" t="s">
        <v>59</v>
      </c>
      <c r="X207" s="69"/>
      <c r="Y207" s="69"/>
      <c r="Z207" s="55">
        <f t="shared" si="6"/>
        <v>0.63095241071428576</v>
      </c>
    </row>
    <row r="208" spans="2:26" ht="15" x14ac:dyDescent="0.25">
      <c r="B208" s="43">
        <v>129</v>
      </c>
      <c r="C208" s="44" t="s">
        <v>391</v>
      </c>
      <c r="D208" s="45">
        <v>5</v>
      </c>
      <c r="E208" s="46" t="s">
        <v>54</v>
      </c>
      <c r="F208" s="47" t="s">
        <v>392</v>
      </c>
      <c r="G208" s="48" t="s">
        <v>56</v>
      </c>
      <c r="H208" s="58" t="s">
        <v>56</v>
      </c>
      <c r="I208" s="49">
        <v>1010182510</v>
      </c>
      <c r="J208" s="47" t="s">
        <v>393</v>
      </c>
      <c r="K208" s="50"/>
      <c r="L208" s="45"/>
      <c r="M208" s="60">
        <v>4000000</v>
      </c>
      <c r="N208" s="50">
        <f t="shared" si="5"/>
        <v>4000000</v>
      </c>
      <c r="O208" s="50">
        <v>0</v>
      </c>
      <c r="P208" s="45" t="s">
        <v>58</v>
      </c>
      <c r="Q208" s="52">
        <v>42733</v>
      </c>
      <c r="R208" s="52">
        <v>42736</v>
      </c>
      <c r="S208" s="53">
        <v>42765</v>
      </c>
      <c r="T208" s="54"/>
      <c r="U208" s="54">
        <v>1</v>
      </c>
      <c r="V208" s="69"/>
      <c r="W208" s="69" t="s">
        <v>59</v>
      </c>
      <c r="X208" s="69"/>
      <c r="Y208" s="69"/>
      <c r="Z208" s="55">
        <f t="shared" si="6"/>
        <v>0</v>
      </c>
    </row>
    <row r="209" spans="2:26" ht="15" x14ac:dyDescent="0.25">
      <c r="B209" s="43">
        <v>130</v>
      </c>
      <c r="C209" s="44" t="s">
        <v>394</v>
      </c>
      <c r="D209" s="45">
        <v>5</v>
      </c>
      <c r="E209" s="46" t="s">
        <v>54</v>
      </c>
      <c r="F209" s="47" t="s">
        <v>395</v>
      </c>
      <c r="G209" s="48" t="s">
        <v>311</v>
      </c>
      <c r="H209" s="58" t="s">
        <v>311</v>
      </c>
      <c r="I209" s="49">
        <v>80211907</v>
      </c>
      <c r="J209" s="47" t="s">
        <v>396</v>
      </c>
      <c r="K209" s="50">
        <v>7083333</v>
      </c>
      <c r="L209" s="45"/>
      <c r="M209" s="50"/>
      <c r="N209" s="50">
        <f t="shared" si="5"/>
        <v>7083333</v>
      </c>
      <c r="O209" s="50">
        <v>4166667</v>
      </c>
      <c r="P209" s="45" t="s">
        <v>58</v>
      </c>
      <c r="Q209" s="52">
        <v>42649</v>
      </c>
      <c r="R209" s="52">
        <v>42654</v>
      </c>
      <c r="S209" s="53">
        <v>42735</v>
      </c>
      <c r="T209" s="54">
        <v>2.8</v>
      </c>
      <c r="U209" s="54"/>
      <c r="V209" s="69"/>
      <c r="W209" s="69" t="s">
        <v>59</v>
      </c>
      <c r="X209" s="69"/>
      <c r="Y209" s="69"/>
      <c r="Z209" s="55">
        <f t="shared" si="6"/>
        <v>0.58823536885813499</v>
      </c>
    </row>
    <row r="210" spans="2:26" ht="15" x14ac:dyDescent="0.25">
      <c r="B210" s="43">
        <v>130</v>
      </c>
      <c r="C210" s="44" t="s">
        <v>394</v>
      </c>
      <c r="D210" s="45">
        <v>5</v>
      </c>
      <c r="E210" s="46" t="s">
        <v>54</v>
      </c>
      <c r="F210" s="47" t="s">
        <v>395</v>
      </c>
      <c r="G210" s="48" t="s">
        <v>311</v>
      </c>
      <c r="H210" s="58" t="s">
        <v>311</v>
      </c>
      <c r="I210" s="49">
        <v>80211907</v>
      </c>
      <c r="J210" s="47" t="s">
        <v>396</v>
      </c>
      <c r="K210" s="50"/>
      <c r="L210" s="45"/>
      <c r="M210" s="60">
        <v>2500000</v>
      </c>
      <c r="N210" s="50">
        <f t="shared" si="5"/>
        <v>2500000</v>
      </c>
      <c r="O210" s="50">
        <v>0</v>
      </c>
      <c r="P210" s="45" t="s">
        <v>58</v>
      </c>
      <c r="Q210" s="52">
        <v>42733</v>
      </c>
      <c r="R210" s="52">
        <v>42736</v>
      </c>
      <c r="S210" s="53">
        <v>42765</v>
      </c>
      <c r="T210" s="54"/>
      <c r="U210" s="54">
        <v>1</v>
      </c>
      <c r="V210" s="69"/>
      <c r="W210" s="69" t="s">
        <v>59</v>
      </c>
      <c r="X210" s="69"/>
      <c r="Y210" s="69"/>
      <c r="Z210" s="55">
        <f t="shared" si="6"/>
        <v>0</v>
      </c>
    </row>
    <row r="211" spans="2:26" ht="15" x14ac:dyDescent="0.25">
      <c r="B211" s="43">
        <v>131</v>
      </c>
      <c r="C211" s="44" t="s">
        <v>397</v>
      </c>
      <c r="D211" s="45">
        <v>5</v>
      </c>
      <c r="E211" s="46" t="s">
        <v>54</v>
      </c>
      <c r="F211" s="47" t="s">
        <v>398</v>
      </c>
      <c r="G211" s="48" t="s">
        <v>125</v>
      </c>
      <c r="H211" s="58" t="s">
        <v>125</v>
      </c>
      <c r="I211" s="49">
        <v>1026565162</v>
      </c>
      <c r="J211" s="47" t="s">
        <v>399</v>
      </c>
      <c r="K211" s="50">
        <v>10825136</v>
      </c>
      <c r="L211" s="45"/>
      <c r="M211" s="50"/>
      <c r="N211" s="50">
        <f t="shared" si="5"/>
        <v>10825136</v>
      </c>
      <c r="O211" s="50">
        <v>5552467</v>
      </c>
      <c r="P211" s="45" t="s">
        <v>58</v>
      </c>
      <c r="Q211" s="52">
        <v>42649</v>
      </c>
      <c r="R211" s="52">
        <v>42661</v>
      </c>
      <c r="S211" s="53">
        <v>42735</v>
      </c>
      <c r="T211" s="54">
        <v>2.8</v>
      </c>
      <c r="U211" s="54"/>
      <c r="V211" s="69"/>
      <c r="W211" s="69" t="s">
        <v>59</v>
      </c>
      <c r="X211" s="69"/>
      <c r="Y211" s="69"/>
      <c r="Z211" s="55">
        <f t="shared" si="6"/>
        <v>0.51292353278517699</v>
      </c>
    </row>
    <row r="212" spans="2:26" ht="15" x14ac:dyDescent="0.25">
      <c r="B212" s="43">
        <v>131</v>
      </c>
      <c r="C212" s="44" t="s">
        <v>397</v>
      </c>
      <c r="D212" s="45">
        <v>5</v>
      </c>
      <c r="E212" s="46" t="s">
        <v>54</v>
      </c>
      <c r="F212" s="47" t="s">
        <v>398</v>
      </c>
      <c r="G212" s="48" t="s">
        <v>125</v>
      </c>
      <c r="H212" s="58" t="s">
        <v>125</v>
      </c>
      <c r="I212" s="49">
        <v>1026565162</v>
      </c>
      <c r="J212" s="47" t="s">
        <v>399</v>
      </c>
      <c r="K212" s="50"/>
      <c r="L212" s="45"/>
      <c r="M212" s="60">
        <v>3866120</v>
      </c>
      <c r="N212" s="50">
        <f t="shared" si="5"/>
        <v>3866120</v>
      </c>
      <c r="O212" s="50">
        <v>0</v>
      </c>
      <c r="P212" s="45" t="s">
        <v>58</v>
      </c>
      <c r="Q212" s="52">
        <v>42733</v>
      </c>
      <c r="R212" s="52">
        <v>42736</v>
      </c>
      <c r="S212" s="53">
        <v>42765</v>
      </c>
      <c r="T212" s="54"/>
      <c r="U212" s="54">
        <v>1</v>
      </c>
      <c r="V212" s="69"/>
      <c r="W212" s="69" t="s">
        <v>59</v>
      </c>
      <c r="X212" s="69"/>
      <c r="Y212" s="69"/>
      <c r="Z212" s="55">
        <f t="shared" si="6"/>
        <v>0</v>
      </c>
    </row>
    <row r="213" spans="2:26" ht="15" x14ac:dyDescent="0.25">
      <c r="B213" s="43">
        <v>132</v>
      </c>
      <c r="C213" s="44" t="s">
        <v>400</v>
      </c>
      <c r="D213" s="45">
        <v>5</v>
      </c>
      <c r="E213" s="46" t="s">
        <v>54</v>
      </c>
      <c r="F213" s="47" t="s">
        <v>401</v>
      </c>
      <c r="G213" s="48" t="s">
        <v>56</v>
      </c>
      <c r="H213" s="58" t="s">
        <v>56</v>
      </c>
      <c r="I213" s="49">
        <v>79425465</v>
      </c>
      <c r="J213" s="47" t="s">
        <v>402</v>
      </c>
      <c r="K213" s="50">
        <v>8300000</v>
      </c>
      <c r="L213" s="45"/>
      <c r="M213" s="50"/>
      <c r="N213" s="50">
        <f t="shared" si="5"/>
        <v>8300000</v>
      </c>
      <c r="O213" s="50">
        <v>4300000</v>
      </c>
      <c r="P213" s="45" t="s">
        <v>58</v>
      </c>
      <c r="Q213" s="52">
        <v>42650</v>
      </c>
      <c r="R213" s="52">
        <v>42661</v>
      </c>
      <c r="S213" s="53">
        <v>42735</v>
      </c>
      <c r="T213" s="54">
        <v>2.7</v>
      </c>
      <c r="U213" s="54"/>
      <c r="V213" s="69"/>
      <c r="W213" s="69" t="s">
        <v>59</v>
      </c>
      <c r="X213" s="69"/>
      <c r="Y213" s="69"/>
      <c r="Z213" s="55">
        <f t="shared" si="6"/>
        <v>0.51807228915662651</v>
      </c>
    </row>
    <row r="214" spans="2:26" ht="15" x14ac:dyDescent="0.25">
      <c r="B214" s="43">
        <v>132</v>
      </c>
      <c r="C214" s="44" t="s">
        <v>400</v>
      </c>
      <c r="D214" s="45">
        <v>5</v>
      </c>
      <c r="E214" s="46" t="s">
        <v>54</v>
      </c>
      <c r="F214" s="47" t="s">
        <v>401</v>
      </c>
      <c r="G214" s="48" t="s">
        <v>56</v>
      </c>
      <c r="H214" s="58" t="s">
        <v>56</v>
      </c>
      <c r="I214" s="49">
        <v>79425465</v>
      </c>
      <c r="J214" s="47" t="s">
        <v>402</v>
      </c>
      <c r="K214" s="50"/>
      <c r="L214" s="45"/>
      <c r="M214" s="60">
        <v>3000000</v>
      </c>
      <c r="N214" s="50">
        <f t="shared" si="5"/>
        <v>3000000</v>
      </c>
      <c r="O214" s="50">
        <v>0</v>
      </c>
      <c r="P214" s="45" t="s">
        <v>58</v>
      </c>
      <c r="Q214" s="52">
        <v>42733</v>
      </c>
      <c r="R214" s="52">
        <v>42736</v>
      </c>
      <c r="S214" s="53">
        <v>42765</v>
      </c>
      <c r="T214" s="54"/>
      <c r="U214" s="54">
        <v>1</v>
      </c>
      <c r="V214" s="69"/>
      <c r="W214" s="69" t="s">
        <v>59</v>
      </c>
      <c r="X214" s="69"/>
      <c r="Y214" s="69"/>
      <c r="Z214" s="55">
        <f t="shared" si="6"/>
        <v>0</v>
      </c>
    </row>
    <row r="215" spans="2:26" ht="15" x14ac:dyDescent="0.25">
      <c r="B215" s="43">
        <v>133</v>
      </c>
      <c r="C215" s="44" t="s">
        <v>403</v>
      </c>
      <c r="D215" s="45">
        <v>5</v>
      </c>
      <c r="E215" s="46" t="s">
        <v>54</v>
      </c>
      <c r="F215" s="47" t="s">
        <v>395</v>
      </c>
      <c r="G215" s="48" t="s">
        <v>311</v>
      </c>
      <c r="H215" s="58" t="s">
        <v>311</v>
      </c>
      <c r="I215" s="49">
        <v>1032396622</v>
      </c>
      <c r="J215" s="47" t="s">
        <v>404</v>
      </c>
      <c r="K215" s="50">
        <v>7083333</v>
      </c>
      <c r="L215" s="45"/>
      <c r="M215" s="50"/>
      <c r="N215" s="50">
        <f t="shared" si="5"/>
        <v>7083333</v>
      </c>
      <c r="O215" s="50">
        <v>4083333</v>
      </c>
      <c r="P215" s="45" t="s">
        <v>58</v>
      </c>
      <c r="Q215" s="52">
        <v>42650</v>
      </c>
      <c r="R215" s="52">
        <v>42655</v>
      </c>
      <c r="S215" s="53">
        <v>42735</v>
      </c>
      <c r="T215" s="54">
        <v>2.8</v>
      </c>
      <c r="U215" s="54"/>
      <c r="V215" s="69"/>
      <c r="W215" s="69" t="s">
        <v>59</v>
      </c>
      <c r="X215" s="69"/>
      <c r="Y215" s="69"/>
      <c r="Z215" s="55">
        <f t="shared" si="6"/>
        <v>0.57647056830449728</v>
      </c>
    </row>
    <row r="216" spans="2:26" ht="15" x14ac:dyDescent="0.25">
      <c r="B216" s="43">
        <v>133</v>
      </c>
      <c r="C216" s="44" t="s">
        <v>403</v>
      </c>
      <c r="D216" s="45">
        <v>5</v>
      </c>
      <c r="E216" s="46" t="s">
        <v>54</v>
      </c>
      <c r="F216" s="47" t="s">
        <v>395</v>
      </c>
      <c r="G216" s="48" t="s">
        <v>311</v>
      </c>
      <c r="H216" s="58" t="s">
        <v>311</v>
      </c>
      <c r="I216" s="49">
        <v>1032396622</v>
      </c>
      <c r="J216" s="47" t="s">
        <v>404</v>
      </c>
      <c r="K216" s="50"/>
      <c r="L216" s="45"/>
      <c r="M216" s="60">
        <v>2500000</v>
      </c>
      <c r="N216" s="50">
        <f t="shared" si="5"/>
        <v>2500000</v>
      </c>
      <c r="O216" s="50">
        <v>0</v>
      </c>
      <c r="P216" s="45" t="s">
        <v>58</v>
      </c>
      <c r="Q216" s="52">
        <v>42733</v>
      </c>
      <c r="R216" s="52">
        <v>42736</v>
      </c>
      <c r="S216" s="53">
        <v>42765</v>
      </c>
      <c r="T216" s="54"/>
      <c r="U216" s="54">
        <v>1</v>
      </c>
      <c r="V216" s="69"/>
      <c r="W216" s="69" t="s">
        <v>59</v>
      </c>
      <c r="X216" s="69"/>
      <c r="Y216" s="69"/>
      <c r="Z216" s="55">
        <f t="shared" si="6"/>
        <v>0</v>
      </c>
    </row>
    <row r="217" spans="2:26" ht="15" x14ac:dyDescent="0.25">
      <c r="B217" s="43">
        <v>134</v>
      </c>
      <c r="C217" s="44" t="s">
        <v>405</v>
      </c>
      <c r="D217" s="45">
        <v>5</v>
      </c>
      <c r="E217" s="46" t="s">
        <v>54</v>
      </c>
      <c r="F217" s="47" t="s">
        <v>406</v>
      </c>
      <c r="G217" s="48" t="s">
        <v>56</v>
      </c>
      <c r="H217" s="58" t="s">
        <v>56</v>
      </c>
      <c r="I217" s="49">
        <v>52588770</v>
      </c>
      <c r="J217" s="47" t="s">
        <v>407</v>
      </c>
      <c r="K217" s="50">
        <v>10400000</v>
      </c>
      <c r="L217" s="45"/>
      <c r="M217" s="50"/>
      <c r="N217" s="50">
        <f t="shared" si="5"/>
        <v>10400000</v>
      </c>
      <c r="O217" s="50">
        <v>4333333</v>
      </c>
      <c r="P217" s="45" t="s">
        <v>58</v>
      </c>
      <c r="Q217" s="52">
        <v>42650</v>
      </c>
      <c r="R217" s="52">
        <v>42654</v>
      </c>
      <c r="S217" s="53">
        <v>42735</v>
      </c>
      <c r="T217" s="54">
        <v>2.7</v>
      </c>
      <c r="U217" s="54"/>
      <c r="V217" s="69"/>
      <c r="W217" s="69" t="s">
        <v>59</v>
      </c>
      <c r="X217" s="69"/>
      <c r="Y217" s="69"/>
      <c r="Z217" s="55">
        <f t="shared" si="6"/>
        <v>0.41666663461538461</v>
      </c>
    </row>
    <row r="218" spans="2:26" ht="15" x14ac:dyDescent="0.25">
      <c r="B218" s="43">
        <v>134</v>
      </c>
      <c r="C218" s="44" t="s">
        <v>405</v>
      </c>
      <c r="D218" s="45">
        <v>5</v>
      </c>
      <c r="E218" s="46" t="s">
        <v>54</v>
      </c>
      <c r="F218" s="47" t="s">
        <v>406</v>
      </c>
      <c r="G218" s="48" t="s">
        <v>56</v>
      </c>
      <c r="H218" s="58" t="s">
        <v>56</v>
      </c>
      <c r="I218" s="49">
        <v>52588770</v>
      </c>
      <c r="J218" s="47" t="s">
        <v>407</v>
      </c>
      <c r="K218" s="50"/>
      <c r="L218" s="45"/>
      <c r="M218" s="60">
        <v>2600000</v>
      </c>
      <c r="N218" s="50">
        <f t="shared" si="5"/>
        <v>2600000</v>
      </c>
      <c r="O218" s="50">
        <v>0</v>
      </c>
      <c r="P218" s="45" t="s">
        <v>58</v>
      </c>
      <c r="Q218" s="52">
        <v>42734</v>
      </c>
      <c r="R218" s="52">
        <v>42736</v>
      </c>
      <c r="S218" s="53">
        <v>42765</v>
      </c>
      <c r="T218" s="54"/>
      <c r="U218" s="54">
        <v>1</v>
      </c>
      <c r="V218" s="69"/>
      <c r="W218" s="69" t="s">
        <v>59</v>
      </c>
      <c r="X218" s="69"/>
      <c r="Y218" s="69"/>
      <c r="Z218" s="55">
        <f t="shared" si="6"/>
        <v>0</v>
      </c>
    </row>
    <row r="219" spans="2:26" ht="15" x14ac:dyDescent="0.25">
      <c r="B219" s="43">
        <v>135</v>
      </c>
      <c r="C219" s="44" t="s">
        <v>408</v>
      </c>
      <c r="D219" s="45">
        <v>6</v>
      </c>
      <c r="E219" s="59" t="s">
        <v>131</v>
      </c>
      <c r="F219" s="47" t="s">
        <v>409</v>
      </c>
      <c r="G219" s="48" t="s">
        <v>307</v>
      </c>
      <c r="H219" s="58" t="s">
        <v>307</v>
      </c>
      <c r="I219" s="49">
        <v>800053692</v>
      </c>
      <c r="J219" s="47" t="s">
        <v>410</v>
      </c>
      <c r="K219" s="50">
        <v>16984912</v>
      </c>
      <c r="L219" s="45"/>
      <c r="M219" s="50"/>
      <c r="N219" s="50">
        <f t="shared" si="5"/>
        <v>16984912</v>
      </c>
      <c r="O219" s="50">
        <v>16984848</v>
      </c>
      <c r="P219" s="45" t="s">
        <v>58</v>
      </c>
      <c r="Q219" s="52">
        <v>42650</v>
      </c>
      <c r="R219" s="52">
        <v>42657</v>
      </c>
      <c r="S219" s="53">
        <v>42687</v>
      </c>
      <c r="T219" s="54">
        <v>1</v>
      </c>
      <c r="U219" s="54"/>
      <c r="V219" s="69"/>
      <c r="W219" s="69"/>
      <c r="X219" s="69" t="s">
        <v>59</v>
      </c>
      <c r="Y219" s="69"/>
      <c r="Z219" s="55">
        <f t="shared" si="6"/>
        <v>0.99999623194986231</v>
      </c>
    </row>
    <row r="220" spans="2:26" ht="15" x14ac:dyDescent="0.25">
      <c r="B220" s="43">
        <v>136</v>
      </c>
      <c r="C220" s="44" t="s">
        <v>411</v>
      </c>
      <c r="D220" s="45">
        <v>4</v>
      </c>
      <c r="E220" s="59" t="s">
        <v>266</v>
      </c>
      <c r="F220" s="47" t="s">
        <v>412</v>
      </c>
      <c r="G220" s="48" t="s">
        <v>262</v>
      </c>
      <c r="H220" s="58" t="s">
        <v>262</v>
      </c>
      <c r="I220" s="49">
        <v>800240740</v>
      </c>
      <c r="J220" s="47" t="s">
        <v>413</v>
      </c>
      <c r="K220" s="50">
        <v>190000000</v>
      </c>
      <c r="L220" s="45"/>
      <c r="M220" s="50"/>
      <c r="N220" s="50">
        <f t="shared" si="5"/>
        <v>190000000</v>
      </c>
      <c r="O220" s="50">
        <v>9670603</v>
      </c>
      <c r="P220" s="45" t="s">
        <v>141</v>
      </c>
      <c r="Q220" s="52">
        <v>42648</v>
      </c>
      <c r="R220" s="52">
        <v>42653</v>
      </c>
      <c r="S220" s="53">
        <v>42736</v>
      </c>
      <c r="T220" s="54">
        <v>6</v>
      </c>
      <c r="U220" s="54"/>
      <c r="V220" s="69"/>
      <c r="W220" s="69" t="s">
        <v>59</v>
      </c>
      <c r="X220" s="69"/>
      <c r="Y220" s="69"/>
      <c r="Z220" s="55">
        <f t="shared" si="6"/>
        <v>5.0897910526315787E-2</v>
      </c>
    </row>
    <row r="221" spans="2:26" ht="15" x14ac:dyDescent="0.25">
      <c r="B221" s="43">
        <v>137</v>
      </c>
      <c r="C221" s="44" t="s">
        <v>414</v>
      </c>
      <c r="D221" s="45">
        <v>5</v>
      </c>
      <c r="E221" s="46" t="s">
        <v>54</v>
      </c>
      <c r="F221" s="47" t="s">
        <v>280</v>
      </c>
      <c r="G221" s="48" t="s">
        <v>56</v>
      </c>
      <c r="H221" s="58" t="s">
        <v>56</v>
      </c>
      <c r="I221" s="49">
        <v>80852346</v>
      </c>
      <c r="J221" s="47" t="s">
        <v>415</v>
      </c>
      <c r="K221" s="50">
        <v>13600000</v>
      </c>
      <c r="L221" s="45"/>
      <c r="M221" s="50"/>
      <c r="N221" s="50">
        <f t="shared" si="5"/>
        <v>13600000</v>
      </c>
      <c r="O221" s="50">
        <v>6800000</v>
      </c>
      <c r="P221" s="45" t="s">
        <v>58</v>
      </c>
      <c r="Q221" s="52">
        <v>42667</v>
      </c>
      <c r="R221" s="52">
        <v>42670</v>
      </c>
      <c r="S221" s="53">
        <v>42735</v>
      </c>
      <c r="T221" s="54">
        <v>2.2000000000000002</v>
      </c>
      <c r="U221" s="54"/>
      <c r="V221" s="69"/>
      <c r="W221" s="69" t="s">
        <v>59</v>
      </c>
      <c r="X221" s="69"/>
      <c r="Y221" s="69"/>
      <c r="Z221" s="55">
        <f t="shared" si="6"/>
        <v>0.5</v>
      </c>
    </row>
    <row r="222" spans="2:26" ht="15" x14ac:dyDescent="0.25">
      <c r="B222" s="43">
        <v>137</v>
      </c>
      <c r="C222" s="44" t="s">
        <v>414</v>
      </c>
      <c r="D222" s="45">
        <v>5</v>
      </c>
      <c r="E222" s="46" t="s">
        <v>54</v>
      </c>
      <c r="F222" s="47" t="s">
        <v>280</v>
      </c>
      <c r="G222" s="48" t="s">
        <v>56</v>
      </c>
      <c r="H222" s="58" t="s">
        <v>56</v>
      </c>
      <c r="I222" s="49">
        <v>80852346</v>
      </c>
      <c r="J222" s="47" t="s">
        <v>415</v>
      </c>
      <c r="K222" s="50"/>
      <c r="L222" s="45"/>
      <c r="M222" s="60">
        <v>6000000</v>
      </c>
      <c r="N222" s="50">
        <f t="shared" si="5"/>
        <v>6000000</v>
      </c>
      <c r="O222" s="50">
        <v>0</v>
      </c>
      <c r="P222" s="45" t="s">
        <v>58</v>
      </c>
      <c r="Q222" s="52">
        <v>42730</v>
      </c>
      <c r="R222" s="52">
        <v>42736</v>
      </c>
      <c r="S222" s="53">
        <v>42765</v>
      </c>
      <c r="T222" s="54"/>
      <c r="U222" s="54">
        <v>1</v>
      </c>
      <c r="V222" s="69"/>
      <c r="W222" s="69" t="s">
        <v>59</v>
      </c>
      <c r="X222" s="69"/>
      <c r="Y222" s="69"/>
      <c r="Z222" s="55">
        <f t="shared" si="6"/>
        <v>0</v>
      </c>
    </row>
    <row r="223" spans="2:26" ht="15" x14ac:dyDescent="0.25">
      <c r="B223" s="43">
        <v>138</v>
      </c>
      <c r="C223" s="44" t="s">
        <v>416</v>
      </c>
      <c r="D223" s="45">
        <v>5</v>
      </c>
      <c r="E223" s="46" t="s">
        <v>54</v>
      </c>
      <c r="F223" s="47" t="s">
        <v>251</v>
      </c>
      <c r="G223" s="48" t="s">
        <v>56</v>
      </c>
      <c r="H223" s="58" t="s">
        <v>56</v>
      </c>
      <c r="I223" s="49">
        <v>39626802</v>
      </c>
      <c r="J223" s="47" t="s">
        <v>417</v>
      </c>
      <c r="K223" s="50">
        <v>13000000</v>
      </c>
      <c r="L223" s="45"/>
      <c r="M223" s="50"/>
      <c r="N223" s="50">
        <f t="shared" ref="N223:N286" si="7">K223+L223+M223</f>
        <v>13000000</v>
      </c>
      <c r="O223" s="50">
        <v>7200000</v>
      </c>
      <c r="P223" s="45" t="s">
        <v>58</v>
      </c>
      <c r="Q223" s="52">
        <v>42667</v>
      </c>
      <c r="R223" s="52">
        <v>42668</v>
      </c>
      <c r="S223" s="53">
        <v>42735</v>
      </c>
      <c r="T223" s="54">
        <v>2.1</v>
      </c>
      <c r="U223" s="54"/>
      <c r="V223" s="69"/>
      <c r="W223" s="69" t="s">
        <v>59</v>
      </c>
      <c r="X223" s="69"/>
      <c r="Y223" s="69"/>
      <c r="Z223" s="55">
        <f t="shared" si="6"/>
        <v>0.55384615384615388</v>
      </c>
    </row>
    <row r="224" spans="2:26" ht="15" x14ac:dyDescent="0.25">
      <c r="B224" s="43">
        <v>138</v>
      </c>
      <c r="C224" s="44" t="s">
        <v>416</v>
      </c>
      <c r="D224" s="45">
        <v>5</v>
      </c>
      <c r="E224" s="46" t="s">
        <v>54</v>
      </c>
      <c r="F224" s="47" t="s">
        <v>251</v>
      </c>
      <c r="G224" s="48" t="s">
        <v>56</v>
      </c>
      <c r="H224" s="58" t="s">
        <v>56</v>
      </c>
      <c r="I224" s="49">
        <v>39626802</v>
      </c>
      <c r="J224" s="47" t="s">
        <v>417</v>
      </c>
      <c r="K224" s="50"/>
      <c r="L224" s="45"/>
      <c r="M224" s="60">
        <v>6000000</v>
      </c>
      <c r="N224" s="50">
        <f t="shared" si="7"/>
        <v>6000000</v>
      </c>
      <c r="O224" s="50">
        <v>0</v>
      </c>
      <c r="P224" s="45" t="s">
        <v>58</v>
      </c>
      <c r="Q224" s="52">
        <v>42734</v>
      </c>
      <c r="R224" s="52">
        <v>42736</v>
      </c>
      <c r="S224" s="53">
        <v>42765</v>
      </c>
      <c r="T224" s="54"/>
      <c r="U224" s="54">
        <v>1</v>
      </c>
      <c r="V224" s="69"/>
      <c r="W224" s="69" t="s">
        <v>59</v>
      </c>
      <c r="X224" s="69"/>
      <c r="Y224" s="69"/>
      <c r="Z224" s="55">
        <f t="shared" si="6"/>
        <v>0</v>
      </c>
    </row>
    <row r="225" spans="2:26" ht="15" x14ac:dyDescent="0.25">
      <c r="B225" s="43">
        <v>139</v>
      </c>
      <c r="C225" s="44" t="s">
        <v>418</v>
      </c>
      <c r="D225" s="45">
        <v>5</v>
      </c>
      <c r="E225" s="46" t="s">
        <v>54</v>
      </c>
      <c r="F225" s="47" t="s">
        <v>419</v>
      </c>
      <c r="G225" s="48" t="s">
        <v>56</v>
      </c>
      <c r="H225" s="58" t="s">
        <v>56</v>
      </c>
      <c r="I225" s="49">
        <v>80205648</v>
      </c>
      <c r="J225" s="47" t="s">
        <v>420</v>
      </c>
      <c r="K225" s="50">
        <v>11916666</v>
      </c>
      <c r="L225" s="45"/>
      <c r="M225" s="50"/>
      <c r="N225" s="50">
        <f t="shared" si="7"/>
        <v>11916666</v>
      </c>
      <c r="O225" s="50">
        <v>5316666</v>
      </c>
      <c r="P225" s="45" t="s">
        <v>58</v>
      </c>
      <c r="Q225" s="52">
        <v>42669</v>
      </c>
      <c r="R225" s="52">
        <v>42676</v>
      </c>
      <c r="S225" s="53">
        <v>42735</v>
      </c>
      <c r="T225" s="54">
        <v>2.1</v>
      </c>
      <c r="U225" s="54"/>
      <c r="V225" s="69"/>
      <c r="W225" s="69" t="s">
        <v>59</v>
      </c>
      <c r="X225" s="69"/>
      <c r="Y225" s="69"/>
      <c r="Z225" s="55">
        <f t="shared" si="6"/>
        <v>0.44615381516944419</v>
      </c>
    </row>
    <row r="226" spans="2:26" ht="15" x14ac:dyDescent="0.25">
      <c r="B226" s="43">
        <v>139</v>
      </c>
      <c r="C226" s="44" t="s">
        <v>418</v>
      </c>
      <c r="D226" s="45">
        <v>5</v>
      </c>
      <c r="E226" s="46" t="s">
        <v>54</v>
      </c>
      <c r="F226" s="47" t="s">
        <v>419</v>
      </c>
      <c r="G226" s="48" t="s">
        <v>56</v>
      </c>
      <c r="H226" s="58" t="s">
        <v>56</v>
      </c>
      <c r="I226" s="49">
        <v>80205648</v>
      </c>
      <c r="J226" s="47" t="s">
        <v>420</v>
      </c>
      <c r="K226" s="50"/>
      <c r="L226" s="45"/>
      <c r="M226" s="60">
        <v>5500000</v>
      </c>
      <c r="N226" s="50">
        <f t="shared" si="7"/>
        <v>5500000</v>
      </c>
      <c r="O226" s="50">
        <v>0</v>
      </c>
      <c r="P226" s="45" t="s">
        <v>58</v>
      </c>
      <c r="Q226" s="52">
        <v>42733</v>
      </c>
      <c r="R226" s="52">
        <v>42736</v>
      </c>
      <c r="S226" s="53">
        <v>42765</v>
      </c>
      <c r="T226" s="54"/>
      <c r="U226" s="54">
        <v>1</v>
      </c>
      <c r="V226" s="69"/>
      <c r="W226" s="69" t="s">
        <v>59</v>
      </c>
      <c r="X226" s="69"/>
      <c r="Y226" s="69"/>
      <c r="Z226" s="55">
        <f t="shared" si="6"/>
        <v>0</v>
      </c>
    </row>
    <row r="227" spans="2:26" ht="15" x14ac:dyDescent="0.25">
      <c r="B227" s="43">
        <v>140</v>
      </c>
      <c r="C227" s="44" t="s">
        <v>421</v>
      </c>
      <c r="D227" s="45">
        <v>5</v>
      </c>
      <c r="E227" s="46" t="s">
        <v>54</v>
      </c>
      <c r="F227" s="47" t="s">
        <v>419</v>
      </c>
      <c r="G227" s="48" t="s">
        <v>56</v>
      </c>
      <c r="H227" s="58" t="s">
        <v>56</v>
      </c>
      <c r="I227" s="49">
        <v>1022352412</v>
      </c>
      <c r="J227" s="47" t="s">
        <v>422</v>
      </c>
      <c r="K227" s="50">
        <v>11916666</v>
      </c>
      <c r="L227" s="45"/>
      <c r="M227" s="50"/>
      <c r="N227" s="50">
        <f t="shared" si="7"/>
        <v>11916666</v>
      </c>
      <c r="O227" s="50">
        <v>4950000</v>
      </c>
      <c r="P227" s="45" t="s">
        <v>58</v>
      </c>
      <c r="Q227" s="52">
        <v>42669</v>
      </c>
      <c r="R227" s="52">
        <v>42678</v>
      </c>
      <c r="S227" s="53">
        <v>42735</v>
      </c>
      <c r="T227" s="54">
        <v>2.1</v>
      </c>
      <c r="U227" s="54"/>
      <c r="V227" s="69"/>
      <c r="W227" s="69"/>
      <c r="X227" s="69" t="s">
        <v>59</v>
      </c>
      <c r="Y227" s="69"/>
      <c r="Z227" s="55">
        <f t="shared" si="6"/>
        <v>0.41538463862291686</v>
      </c>
    </row>
    <row r="228" spans="2:26" ht="15" x14ac:dyDescent="0.25">
      <c r="B228" s="43">
        <v>141</v>
      </c>
      <c r="C228" s="44" t="s">
        <v>423</v>
      </c>
      <c r="D228" s="45">
        <v>5</v>
      </c>
      <c r="E228" s="46" t="s">
        <v>54</v>
      </c>
      <c r="F228" s="47" t="s">
        <v>211</v>
      </c>
      <c r="G228" s="48" t="s">
        <v>56</v>
      </c>
      <c r="H228" s="58" t="s">
        <v>56</v>
      </c>
      <c r="I228" s="49">
        <v>1018433933</v>
      </c>
      <c r="J228" s="47" t="s">
        <v>424</v>
      </c>
      <c r="K228" s="50">
        <v>9750000</v>
      </c>
      <c r="L228" s="45"/>
      <c r="M228" s="50"/>
      <c r="N228" s="50">
        <f t="shared" si="7"/>
        <v>9750000</v>
      </c>
      <c r="O228" s="50">
        <v>4050000</v>
      </c>
      <c r="P228" s="45" t="s">
        <v>58</v>
      </c>
      <c r="Q228" s="52">
        <v>42669</v>
      </c>
      <c r="R228" s="52">
        <v>42678</v>
      </c>
      <c r="S228" s="53">
        <v>42735</v>
      </c>
      <c r="T228" s="54">
        <v>2.1</v>
      </c>
      <c r="U228" s="54"/>
      <c r="V228" s="69"/>
      <c r="W228" s="69"/>
      <c r="X228" s="69" t="s">
        <v>59</v>
      </c>
      <c r="Y228" s="69"/>
      <c r="Z228" s="55">
        <f t="shared" si="6"/>
        <v>0.41538461538461541</v>
      </c>
    </row>
    <row r="229" spans="2:26" ht="15" x14ac:dyDescent="0.25">
      <c r="B229" s="43">
        <v>142</v>
      </c>
      <c r="C229" s="44" t="s">
        <v>425</v>
      </c>
      <c r="D229" s="45">
        <v>5</v>
      </c>
      <c r="E229" s="46" t="s">
        <v>54</v>
      </c>
      <c r="F229" s="47" t="s">
        <v>426</v>
      </c>
      <c r="G229" s="48" t="s">
        <v>125</v>
      </c>
      <c r="H229" s="58" t="s">
        <v>125</v>
      </c>
      <c r="I229" s="49">
        <v>52240923</v>
      </c>
      <c r="J229" s="47" t="s">
        <v>427</v>
      </c>
      <c r="K229" s="50">
        <v>10080000</v>
      </c>
      <c r="L229" s="45"/>
      <c r="M229" s="50"/>
      <c r="N229" s="50">
        <f t="shared" si="7"/>
        <v>10080000</v>
      </c>
      <c r="O229" s="50">
        <v>4773600</v>
      </c>
      <c r="P229" s="45" t="s">
        <v>58</v>
      </c>
      <c r="Q229" s="52">
        <v>42669</v>
      </c>
      <c r="R229" s="52">
        <v>42676</v>
      </c>
      <c r="S229" s="53">
        <v>42735</v>
      </c>
      <c r="T229" s="54">
        <v>2.1</v>
      </c>
      <c r="U229" s="54"/>
      <c r="V229" s="69"/>
      <c r="W229" s="69" t="s">
        <v>59</v>
      </c>
      <c r="X229" s="69"/>
      <c r="Y229" s="69"/>
      <c r="Z229" s="55">
        <f t="shared" si="6"/>
        <v>0.47357142857142859</v>
      </c>
    </row>
    <row r="230" spans="2:26" ht="15" x14ac:dyDescent="0.25">
      <c r="B230" s="43">
        <v>142</v>
      </c>
      <c r="C230" s="44" t="s">
        <v>425</v>
      </c>
      <c r="D230" s="45">
        <v>5</v>
      </c>
      <c r="E230" s="46" t="s">
        <v>54</v>
      </c>
      <c r="F230" s="47" t="s">
        <v>426</v>
      </c>
      <c r="G230" s="48" t="s">
        <v>125</v>
      </c>
      <c r="H230" s="58" t="s">
        <v>125</v>
      </c>
      <c r="I230" s="49">
        <v>52240923</v>
      </c>
      <c r="J230" s="47" t="s">
        <v>427</v>
      </c>
      <c r="K230" s="50"/>
      <c r="L230" s="45"/>
      <c r="M230" s="60">
        <v>4759373</v>
      </c>
      <c r="N230" s="50">
        <f t="shared" si="7"/>
        <v>4759373</v>
      </c>
      <c r="O230" s="50">
        <v>0</v>
      </c>
      <c r="P230" s="45" t="s">
        <v>58</v>
      </c>
      <c r="Q230" s="52">
        <v>42733</v>
      </c>
      <c r="R230" s="52">
        <v>42736</v>
      </c>
      <c r="S230" s="53">
        <v>42765</v>
      </c>
      <c r="T230" s="54"/>
      <c r="U230" s="54">
        <v>1</v>
      </c>
      <c r="V230" s="69"/>
      <c r="W230" s="69" t="s">
        <v>59</v>
      </c>
      <c r="X230" s="69"/>
      <c r="Y230" s="69"/>
      <c r="Z230" s="55">
        <f t="shared" si="6"/>
        <v>0</v>
      </c>
    </row>
    <row r="231" spans="2:26" ht="15" x14ac:dyDescent="0.25">
      <c r="B231" s="43">
        <v>143</v>
      </c>
      <c r="C231" s="44" t="s">
        <v>428</v>
      </c>
      <c r="D231" s="45">
        <v>5</v>
      </c>
      <c r="E231" s="46" t="s">
        <v>54</v>
      </c>
      <c r="F231" s="47" t="s">
        <v>426</v>
      </c>
      <c r="G231" s="48" t="s">
        <v>125</v>
      </c>
      <c r="H231" s="58" t="s">
        <v>125</v>
      </c>
      <c r="I231" s="49">
        <v>79169164</v>
      </c>
      <c r="J231" s="47" t="s">
        <v>429</v>
      </c>
      <c r="K231" s="50">
        <v>10360627</v>
      </c>
      <c r="L231" s="45"/>
      <c r="M231" s="50"/>
      <c r="N231" s="50">
        <f t="shared" si="7"/>
        <v>10360627</v>
      </c>
      <c r="O231" s="50">
        <v>4773600</v>
      </c>
      <c r="P231" s="45" t="s">
        <v>58</v>
      </c>
      <c r="Q231" s="52">
        <v>42670</v>
      </c>
      <c r="R231" s="52">
        <v>42676</v>
      </c>
      <c r="S231" s="53">
        <v>42735</v>
      </c>
      <c r="T231" s="54">
        <v>2.1</v>
      </c>
      <c r="U231" s="54"/>
      <c r="V231" s="69"/>
      <c r="W231" s="69" t="s">
        <v>59</v>
      </c>
      <c r="X231" s="69"/>
      <c r="Y231" s="69"/>
      <c r="Z231" s="55">
        <f t="shared" si="6"/>
        <v>0.46074431595693965</v>
      </c>
    </row>
    <row r="232" spans="2:26" ht="15" x14ac:dyDescent="0.25">
      <c r="B232" s="43">
        <v>143</v>
      </c>
      <c r="C232" s="44" t="s">
        <v>428</v>
      </c>
      <c r="D232" s="45">
        <v>5</v>
      </c>
      <c r="E232" s="46" t="s">
        <v>54</v>
      </c>
      <c r="F232" s="47" t="s">
        <v>426</v>
      </c>
      <c r="G232" s="48" t="s">
        <v>125</v>
      </c>
      <c r="H232" s="58" t="s">
        <v>125</v>
      </c>
      <c r="I232" s="49">
        <v>79169164</v>
      </c>
      <c r="J232" s="47" t="s">
        <v>429</v>
      </c>
      <c r="K232" s="50"/>
      <c r="L232" s="45"/>
      <c r="M232" s="60">
        <v>4933631</v>
      </c>
      <c r="N232" s="50">
        <f t="shared" si="7"/>
        <v>4933631</v>
      </c>
      <c r="O232" s="50">
        <v>0</v>
      </c>
      <c r="P232" s="45" t="s">
        <v>58</v>
      </c>
      <c r="Q232" s="52">
        <v>42731</v>
      </c>
      <c r="R232" s="52">
        <v>42736</v>
      </c>
      <c r="S232" s="53">
        <v>42765</v>
      </c>
      <c r="T232" s="54"/>
      <c r="U232" s="54">
        <v>1</v>
      </c>
      <c r="V232" s="69"/>
      <c r="W232" s="69" t="s">
        <v>59</v>
      </c>
      <c r="X232" s="69"/>
      <c r="Y232" s="69"/>
      <c r="Z232" s="55">
        <f t="shared" si="6"/>
        <v>0</v>
      </c>
    </row>
    <row r="233" spans="2:26" ht="15" x14ac:dyDescent="0.25">
      <c r="B233" s="43">
        <v>144</v>
      </c>
      <c r="C233" s="44" t="s">
        <v>430</v>
      </c>
      <c r="D233" s="45">
        <v>5</v>
      </c>
      <c r="E233" s="46" t="s">
        <v>54</v>
      </c>
      <c r="F233" s="47" t="s">
        <v>431</v>
      </c>
      <c r="G233" s="48" t="s">
        <v>56</v>
      </c>
      <c r="H233" s="58" t="s">
        <v>56</v>
      </c>
      <c r="I233" s="49">
        <v>52821165</v>
      </c>
      <c r="J233" s="47" t="s">
        <v>432</v>
      </c>
      <c r="K233" s="50">
        <v>8400000</v>
      </c>
      <c r="L233" s="45"/>
      <c r="M233" s="50"/>
      <c r="N233" s="50">
        <f t="shared" si="7"/>
        <v>8400000</v>
      </c>
      <c r="O233" s="50">
        <v>3866666</v>
      </c>
      <c r="P233" s="45" t="s">
        <v>58</v>
      </c>
      <c r="Q233" s="52">
        <v>42670</v>
      </c>
      <c r="R233" s="52">
        <v>42676</v>
      </c>
      <c r="S233" s="53">
        <v>42735</v>
      </c>
      <c r="T233" s="54">
        <v>2.1</v>
      </c>
      <c r="U233" s="54"/>
      <c r="V233" s="69"/>
      <c r="W233" s="69" t="s">
        <v>59</v>
      </c>
      <c r="X233" s="69"/>
      <c r="Y233" s="69"/>
      <c r="Z233" s="55">
        <f t="shared" si="6"/>
        <v>0.46031738095238095</v>
      </c>
    </row>
    <row r="234" spans="2:26" ht="15" x14ac:dyDescent="0.25">
      <c r="B234" s="43">
        <v>144</v>
      </c>
      <c r="C234" s="44" t="s">
        <v>430</v>
      </c>
      <c r="D234" s="45">
        <v>5</v>
      </c>
      <c r="E234" s="46" t="s">
        <v>54</v>
      </c>
      <c r="F234" s="47" t="s">
        <v>431</v>
      </c>
      <c r="G234" s="48" t="s">
        <v>56</v>
      </c>
      <c r="H234" s="58" t="s">
        <v>56</v>
      </c>
      <c r="I234" s="49">
        <v>52821165</v>
      </c>
      <c r="J234" s="47" t="s">
        <v>432</v>
      </c>
      <c r="K234" s="50"/>
      <c r="L234" s="45"/>
      <c r="M234" s="60">
        <v>4000000</v>
      </c>
      <c r="N234" s="50">
        <f t="shared" si="7"/>
        <v>4000000</v>
      </c>
      <c r="O234" s="50">
        <v>0</v>
      </c>
      <c r="P234" s="45" t="s">
        <v>58</v>
      </c>
      <c r="Q234" s="52">
        <v>42733</v>
      </c>
      <c r="R234" s="52">
        <v>42736</v>
      </c>
      <c r="S234" s="53">
        <v>42765</v>
      </c>
      <c r="T234" s="54"/>
      <c r="U234" s="54">
        <v>1</v>
      </c>
      <c r="V234" s="69"/>
      <c r="W234" s="69" t="s">
        <v>59</v>
      </c>
      <c r="X234" s="69"/>
      <c r="Y234" s="69"/>
      <c r="Z234" s="55">
        <f t="shared" si="6"/>
        <v>0</v>
      </c>
    </row>
    <row r="235" spans="2:26" ht="15" x14ac:dyDescent="0.25">
      <c r="B235" s="43">
        <v>145</v>
      </c>
      <c r="C235" s="44"/>
      <c r="D235" s="45"/>
      <c r="E235" s="46"/>
      <c r="F235" s="47"/>
      <c r="G235" s="48"/>
      <c r="H235" s="58"/>
      <c r="I235" s="49"/>
      <c r="J235" s="47" t="s">
        <v>288</v>
      </c>
      <c r="K235" s="50"/>
      <c r="L235" s="45"/>
      <c r="M235" s="50"/>
      <c r="N235" s="50">
        <f t="shared" si="7"/>
        <v>0</v>
      </c>
      <c r="O235" s="50">
        <v>0</v>
      </c>
      <c r="P235" s="45"/>
      <c r="Q235" s="52"/>
      <c r="R235" s="52"/>
      <c r="S235" s="53"/>
      <c r="T235" s="54"/>
      <c r="U235" s="54"/>
      <c r="V235" s="69"/>
      <c r="W235" s="69"/>
      <c r="X235" s="69"/>
      <c r="Y235" s="69"/>
      <c r="Z235" s="55"/>
    </row>
    <row r="236" spans="2:26" ht="15" x14ac:dyDescent="0.25">
      <c r="B236" s="43">
        <v>146</v>
      </c>
      <c r="C236" s="44"/>
      <c r="D236" s="45"/>
      <c r="E236" s="46"/>
      <c r="F236" s="47"/>
      <c r="G236" s="48"/>
      <c r="H236" s="58"/>
      <c r="I236" s="49"/>
      <c r="J236" s="47" t="s">
        <v>288</v>
      </c>
      <c r="K236" s="50"/>
      <c r="L236" s="45"/>
      <c r="M236" s="50"/>
      <c r="N236" s="50">
        <f t="shared" si="7"/>
        <v>0</v>
      </c>
      <c r="O236" s="50">
        <v>0</v>
      </c>
      <c r="P236" s="45"/>
      <c r="Q236" s="52"/>
      <c r="R236" s="52"/>
      <c r="S236" s="53"/>
      <c r="T236" s="54"/>
      <c r="U236" s="54"/>
      <c r="V236" s="69"/>
      <c r="W236" s="69"/>
      <c r="X236" s="69"/>
      <c r="Y236" s="69"/>
      <c r="Z236" s="55"/>
    </row>
    <row r="237" spans="2:26" ht="15" x14ac:dyDescent="0.25">
      <c r="B237" s="43">
        <v>147</v>
      </c>
      <c r="C237" s="44" t="s">
        <v>433</v>
      </c>
      <c r="D237" s="45">
        <v>5</v>
      </c>
      <c r="E237" s="46" t="s">
        <v>54</v>
      </c>
      <c r="F237" s="47" t="s">
        <v>434</v>
      </c>
      <c r="G237" s="48" t="s">
        <v>284</v>
      </c>
      <c r="H237" s="58" t="s">
        <v>284</v>
      </c>
      <c r="I237" s="49">
        <v>52785500</v>
      </c>
      <c r="J237" s="47" t="s">
        <v>435</v>
      </c>
      <c r="K237" s="50">
        <v>8400000</v>
      </c>
      <c r="L237" s="45"/>
      <c r="M237" s="50"/>
      <c r="N237" s="50">
        <f t="shared" si="7"/>
        <v>8400000</v>
      </c>
      <c r="O237" s="50">
        <v>3866666</v>
      </c>
      <c r="P237" s="45" t="s">
        <v>58</v>
      </c>
      <c r="Q237" s="52">
        <v>42669</v>
      </c>
      <c r="R237" s="52">
        <v>42676</v>
      </c>
      <c r="S237" s="53">
        <v>42735</v>
      </c>
      <c r="T237" s="54">
        <v>2.1</v>
      </c>
      <c r="U237" s="54"/>
      <c r="V237" s="69"/>
      <c r="W237" s="69" t="s">
        <v>59</v>
      </c>
      <c r="X237" s="69"/>
      <c r="Y237" s="69"/>
      <c r="Z237" s="55">
        <f t="shared" ref="Z237:Z352" si="8">+O237/N237</f>
        <v>0.46031738095238095</v>
      </c>
    </row>
    <row r="238" spans="2:26" ht="15" x14ac:dyDescent="0.25">
      <c r="B238" s="43">
        <v>147</v>
      </c>
      <c r="C238" s="44" t="s">
        <v>433</v>
      </c>
      <c r="D238" s="45">
        <v>5</v>
      </c>
      <c r="E238" s="46" t="s">
        <v>54</v>
      </c>
      <c r="F238" s="47" t="s">
        <v>434</v>
      </c>
      <c r="G238" s="48" t="s">
        <v>284</v>
      </c>
      <c r="H238" s="58" t="s">
        <v>284</v>
      </c>
      <c r="I238" s="49">
        <v>52785500</v>
      </c>
      <c r="J238" s="47" t="s">
        <v>435</v>
      </c>
      <c r="K238" s="50"/>
      <c r="L238" s="45"/>
      <c r="M238" s="60">
        <v>4000000</v>
      </c>
      <c r="N238" s="50">
        <f t="shared" si="7"/>
        <v>4000000</v>
      </c>
      <c r="O238" s="50">
        <v>0</v>
      </c>
      <c r="P238" s="45" t="s">
        <v>58</v>
      </c>
      <c r="Q238" s="52">
        <v>42733</v>
      </c>
      <c r="R238" s="52">
        <v>42736</v>
      </c>
      <c r="S238" s="53">
        <v>42765</v>
      </c>
      <c r="T238" s="54"/>
      <c r="U238" s="54">
        <v>1</v>
      </c>
      <c r="V238" s="69"/>
      <c r="W238" s="69" t="s">
        <v>59</v>
      </c>
      <c r="X238" s="69"/>
      <c r="Y238" s="69"/>
      <c r="Z238" s="55">
        <f t="shared" si="8"/>
        <v>0</v>
      </c>
    </row>
    <row r="239" spans="2:26" ht="15" x14ac:dyDescent="0.25">
      <c r="B239" s="43">
        <v>148</v>
      </c>
      <c r="C239" s="44" t="s">
        <v>436</v>
      </c>
      <c r="D239" s="45">
        <v>5</v>
      </c>
      <c r="E239" s="46" t="s">
        <v>54</v>
      </c>
      <c r="F239" s="47" t="s">
        <v>434</v>
      </c>
      <c r="G239" s="48" t="s">
        <v>284</v>
      </c>
      <c r="H239" s="58" t="s">
        <v>284</v>
      </c>
      <c r="I239" s="49">
        <v>52896849</v>
      </c>
      <c r="J239" s="47" t="s">
        <v>437</v>
      </c>
      <c r="K239" s="50">
        <v>8400000</v>
      </c>
      <c r="L239" s="45"/>
      <c r="M239" s="50"/>
      <c r="N239" s="50">
        <f t="shared" si="7"/>
        <v>8400000</v>
      </c>
      <c r="O239" s="50">
        <v>3866666</v>
      </c>
      <c r="P239" s="45" t="s">
        <v>58</v>
      </c>
      <c r="Q239" s="52">
        <v>42669</v>
      </c>
      <c r="R239" s="52">
        <v>42676</v>
      </c>
      <c r="S239" s="53">
        <v>42735</v>
      </c>
      <c r="T239" s="54">
        <v>2.1</v>
      </c>
      <c r="U239" s="54"/>
      <c r="V239" s="69"/>
      <c r="W239" s="69"/>
      <c r="X239" s="69" t="s">
        <v>59</v>
      </c>
      <c r="Y239" s="69"/>
      <c r="Z239" s="55">
        <f t="shared" si="8"/>
        <v>0.46031738095238095</v>
      </c>
    </row>
    <row r="240" spans="2:26" ht="15" x14ac:dyDescent="0.25">
      <c r="B240" s="43">
        <v>149</v>
      </c>
      <c r="C240" s="44" t="s">
        <v>438</v>
      </c>
      <c r="D240" s="45">
        <v>5</v>
      </c>
      <c r="E240" s="46" t="s">
        <v>54</v>
      </c>
      <c r="F240" s="47" t="s">
        <v>211</v>
      </c>
      <c r="G240" s="48" t="s">
        <v>56</v>
      </c>
      <c r="H240" s="58" t="s">
        <v>56</v>
      </c>
      <c r="I240" s="49">
        <v>45556073</v>
      </c>
      <c r="J240" s="47" t="s">
        <v>439</v>
      </c>
      <c r="K240" s="50">
        <v>9750000</v>
      </c>
      <c r="L240" s="45"/>
      <c r="M240" s="50"/>
      <c r="N240" s="50">
        <f t="shared" si="7"/>
        <v>9750000</v>
      </c>
      <c r="O240" s="50">
        <v>4350000</v>
      </c>
      <c r="P240" s="45" t="s">
        <v>58</v>
      </c>
      <c r="Q240" s="52">
        <v>42669</v>
      </c>
      <c r="R240" s="52">
        <v>42676</v>
      </c>
      <c r="S240" s="53">
        <v>42735</v>
      </c>
      <c r="T240" s="54">
        <v>2.1</v>
      </c>
      <c r="U240" s="54"/>
      <c r="V240" s="69"/>
      <c r="W240" s="69" t="s">
        <v>59</v>
      </c>
      <c r="X240" s="69"/>
      <c r="Y240" s="69"/>
      <c r="Z240" s="55">
        <f t="shared" si="8"/>
        <v>0.44615384615384618</v>
      </c>
    </row>
    <row r="241" spans="2:26" ht="15" x14ac:dyDescent="0.25">
      <c r="B241" s="43">
        <v>149</v>
      </c>
      <c r="C241" s="44" t="s">
        <v>438</v>
      </c>
      <c r="D241" s="45">
        <v>5</v>
      </c>
      <c r="E241" s="46" t="s">
        <v>54</v>
      </c>
      <c r="F241" s="47" t="s">
        <v>211</v>
      </c>
      <c r="G241" s="48" t="s">
        <v>56</v>
      </c>
      <c r="H241" s="58" t="s">
        <v>56</v>
      </c>
      <c r="I241" s="49">
        <v>45556073</v>
      </c>
      <c r="J241" s="47" t="s">
        <v>439</v>
      </c>
      <c r="K241" s="50"/>
      <c r="L241" s="45"/>
      <c r="M241" s="60">
        <v>4500000</v>
      </c>
      <c r="N241" s="50">
        <f t="shared" si="7"/>
        <v>4500000</v>
      </c>
      <c r="O241" s="50">
        <v>0</v>
      </c>
      <c r="P241" s="45" t="s">
        <v>58</v>
      </c>
      <c r="Q241" s="52">
        <v>42733</v>
      </c>
      <c r="R241" s="52">
        <v>42736</v>
      </c>
      <c r="S241" s="53">
        <v>42765</v>
      </c>
      <c r="T241" s="54"/>
      <c r="U241" s="54">
        <v>1</v>
      </c>
      <c r="V241" s="69"/>
      <c r="W241" s="69" t="s">
        <v>59</v>
      </c>
      <c r="X241" s="69"/>
      <c r="Y241" s="69"/>
      <c r="Z241" s="55">
        <f t="shared" si="8"/>
        <v>0</v>
      </c>
    </row>
    <row r="242" spans="2:26" ht="15" x14ac:dyDescent="0.25">
      <c r="B242" s="43">
        <v>150</v>
      </c>
      <c r="C242" s="44" t="s">
        <v>440</v>
      </c>
      <c r="D242" s="45">
        <v>5</v>
      </c>
      <c r="E242" s="46" t="s">
        <v>54</v>
      </c>
      <c r="F242" s="47" t="s">
        <v>441</v>
      </c>
      <c r="G242" s="48" t="s">
        <v>125</v>
      </c>
      <c r="H242" s="58" t="s">
        <v>125</v>
      </c>
      <c r="I242" s="49">
        <v>1032393906</v>
      </c>
      <c r="J242" s="47" t="s">
        <v>442</v>
      </c>
      <c r="K242" s="50">
        <v>4059426</v>
      </c>
      <c r="L242" s="45"/>
      <c r="M242" s="50"/>
      <c r="N242" s="50">
        <f t="shared" si="7"/>
        <v>4059426</v>
      </c>
      <c r="O242" s="50">
        <v>1869766</v>
      </c>
      <c r="P242" s="45" t="s">
        <v>58</v>
      </c>
      <c r="Q242" s="52">
        <v>42669</v>
      </c>
      <c r="R242" s="52">
        <v>42676</v>
      </c>
      <c r="S242" s="53">
        <v>42735</v>
      </c>
      <c r="T242" s="54">
        <v>2.1</v>
      </c>
      <c r="U242" s="54"/>
      <c r="V242" s="69"/>
      <c r="W242" s="69" t="s">
        <v>59</v>
      </c>
      <c r="X242" s="69"/>
      <c r="Y242" s="69"/>
      <c r="Z242" s="55">
        <f t="shared" si="8"/>
        <v>0.46059861665171381</v>
      </c>
    </row>
    <row r="243" spans="2:26" ht="15" x14ac:dyDescent="0.25">
      <c r="B243" s="43">
        <v>150</v>
      </c>
      <c r="C243" s="44" t="s">
        <v>440</v>
      </c>
      <c r="D243" s="45">
        <v>5</v>
      </c>
      <c r="E243" s="46" t="s">
        <v>54</v>
      </c>
      <c r="F243" s="47" t="s">
        <v>441</v>
      </c>
      <c r="G243" s="48" t="s">
        <v>125</v>
      </c>
      <c r="H243" s="58" t="s">
        <v>125</v>
      </c>
      <c r="I243" s="49">
        <v>1032393906</v>
      </c>
      <c r="J243" s="47" t="s">
        <v>442</v>
      </c>
      <c r="K243" s="50"/>
      <c r="L243" s="45"/>
      <c r="M243" s="60">
        <v>1933100</v>
      </c>
      <c r="N243" s="50">
        <f t="shared" si="7"/>
        <v>1933100</v>
      </c>
      <c r="O243" s="50">
        <v>0</v>
      </c>
      <c r="P243" s="45" t="s">
        <v>58</v>
      </c>
      <c r="Q243" s="52">
        <v>42733</v>
      </c>
      <c r="R243" s="52">
        <v>42736</v>
      </c>
      <c r="S243" s="53">
        <v>42765</v>
      </c>
      <c r="T243" s="54"/>
      <c r="U243" s="54">
        <v>1</v>
      </c>
      <c r="V243" s="69"/>
      <c r="W243" s="69" t="s">
        <v>59</v>
      </c>
      <c r="X243" s="69"/>
      <c r="Y243" s="69"/>
      <c r="Z243" s="55">
        <f t="shared" si="8"/>
        <v>0</v>
      </c>
    </row>
    <row r="244" spans="2:26" ht="15" x14ac:dyDescent="0.25">
      <c r="B244" s="43">
        <v>151</v>
      </c>
      <c r="C244" s="44" t="s">
        <v>443</v>
      </c>
      <c r="D244" s="45">
        <v>5</v>
      </c>
      <c r="E244" s="46" t="s">
        <v>54</v>
      </c>
      <c r="F244" s="47" t="s">
        <v>444</v>
      </c>
      <c r="G244" s="48" t="s">
        <v>56</v>
      </c>
      <c r="H244" s="58" t="s">
        <v>56</v>
      </c>
      <c r="I244" s="49">
        <v>79878656</v>
      </c>
      <c r="J244" s="47" t="s">
        <v>445</v>
      </c>
      <c r="K244" s="50">
        <v>6500000</v>
      </c>
      <c r="L244" s="45"/>
      <c r="M244" s="50"/>
      <c r="N244" s="50">
        <f t="shared" si="7"/>
        <v>6500000</v>
      </c>
      <c r="O244" s="50">
        <v>2900000</v>
      </c>
      <c r="P244" s="45" t="s">
        <v>58</v>
      </c>
      <c r="Q244" s="52">
        <v>42669</v>
      </c>
      <c r="R244" s="52">
        <v>42676</v>
      </c>
      <c r="S244" s="53">
        <v>42735</v>
      </c>
      <c r="T244" s="54">
        <v>2.1</v>
      </c>
      <c r="U244" s="54"/>
      <c r="V244" s="69"/>
      <c r="W244" s="69"/>
      <c r="X244" s="69" t="s">
        <v>59</v>
      </c>
      <c r="Y244" s="69"/>
      <c r="Z244" s="55">
        <f t="shared" si="8"/>
        <v>0.44615384615384618</v>
      </c>
    </row>
    <row r="245" spans="2:26" ht="15" x14ac:dyDescent="0.25">
      <c r="B245" s="43">
        <v>152</v>
      </c>
      <c r="C245" s="44" t="s">
        <v>446</v>
      </c>
      <c r="D245" s="45">
        <v>5</v>
      </c>
      <c r="E245" s="46" t="s">
        <v>54</v>
      </c>
      <c r="F245" s="47" t="s">
        <v>211</v>
      </c>
      <c r="G245" s="48" t="s">
        <v>56</v>
      </c>
      <c r="H245" s="58" t="s">
        <v>56</v>
      </c>
      <c r="I245" s="49">
        <v>1026273681</v>
      </c>
      <c r="J245" s="47" t="s">
        <v>447</v>
      </c>
      <c r="K245" s="50">
        <v>9750000</v>
      </c>
      <c r="L245" s="45"/>
      <c r="M245" s="50"/>
      <c r="N245" s="50">
        <f t="shared" si="7"/>
        <v>9750000</v>
      </c>
      <c r="O245" s="50">
        <v>0</v>
      </c>
      <c r="P245" s="45" t="s">
        <v>58</v>
      </c>
      <c r="Q245" s="52">
        <v>42669</v>
      </c>
      <c r="R245" s="52">
        <v>42695</v>
      </c>
      <c r="S245" s="53">
        <v>42735</v>
      </c>
      <c r="T245" s="54">
        <v>2.1</v>
      </c>
      <c r="U245" s="54"/>
      <c r="V245" s="69"/>
      <c r="W245" s="69" t="s">
        <v>59</v>
      </c>
      <c r="X245" s="69"/>
      <c r="Y245" s="69"/>
      <c r="Z245" s="55">
        <f t="shared" si="8"/>
        <v>0</v>
      </c>
    </row>
    <row r="246" spans="2:26" ht="15" x14ac:dyDescent="0.25">
      <c r="B246" s="43">
        <v>152</v>
      </c>
      <c r="C246" s="44" t="s">
        <v>446</v>
      </c>
      <c r="D246" s="45">
        <v>5</v>
      </c>
      <c r="E246" s="46" t="s">
        <v>54</v>
      </c>
      <c r="F246" s="47" t="s">
        <v>211</v>
      </c>
      <c r="G246" s="48" t="s">
        <v>56</v>
      </c>
      <c r="H246" s="58" t="s">
        <v>56</v>
      </c>
      <c r="I246" s="49">
        <v>1026273681</v>
      </c>
      <c r="J246" s="47" t="s">
        <v>447</v>
      </c>
      <c r="K246" s="50"/>
      <c r="L246" s="45"/>
      <c r="M246" s="60">
        <v>4500000</v>
      </c>
      <c r="N246" s="50">
        <f t="shared" si="7"/>
        <v>4500000</v>
      </c>
      <c r="O246" s="50">
        <v>0</v>
      </c>
      <c r="P246" s="45" t="s">
        <v>58</v>
      </c>
      <c r="Q246" s="52">
        <v>42734</v>
      </c>
      <c r="R246" s="52">
        <v>42736</v>
      </c>
      <c r="S246" s="53">
        <v>42765</v>
      </c>
      <c r="T246" s="54"/>
      <c r="U246" s="54">
        <v>1</v>
      </c>
      <c r="V246" s="69"/>
      <c r="W246" s="69" t="s">
        <v>59</v>
      </c>
      <c r="X246" s="69"/>
      <c r="Y246" s="69"/>
      <c r="Z246" s="55">
        <f t="shared" si="8"/>
        <v>0</v>
      </c>
    </row>
    <row r="247" spans="2:26" ht="15" x14ac:dyDescent="0.25">
      <c r="B247" s="43">
        <v>153</v>
      </c>
      <c r="C247" s="44" t="s">
        <v>448</v>
      </c>
      <c r="D247" s="45">
        <v>5</v>
      </c>
      <c r="E247" s="46" t="s">
        <v>54</v>
      </c>
      <c r="F247" s="47" t="s">
        <v>449</v>
      </c>
      <c r="G247" s="48" t="s">
        <v>125</v>
      </c>
      <c r="H247" s="58" t="s">
        <v>125</v>
      </c>
      <c r="I247" s="49">
        <v>71654587</v>
      </c>
      <c r="J247" s="47" t="s">
        <v>450</v>
      </c>
      <c r="K247" s="50">
        <v>4059426</v>
      </c>
      <c r="L247" s="45"/>
      <c r="M247" s="50"/>
      <c r="N247" s="50">
        <f t="shared" si="7"/>
        <v>4059426</v>
      </c>
      <c r="O247" s="50">
        <v>1489767</v>
      </c>
      <c r="P247" s="45" t="s">
        <v>58</v>
      </c>
      <c r="Q247" s="52">
        <v>42669</v>
      </c>
      <c r="R247" s="52">
        <v>42682</v>
      </c>
      <c r="S247" s="53">
        <v>42735</v>
      </c>
      <c r="T247" s="54">
        <v>2.1</v>
      </c>
      <c r="U247" s="54"/>
      <c r="V247" s="69"/>
      <c r="W247" s="69"/>
      <c r="X247" s="69" t="s">
        <v>59</v>
      </c>
      <c r="Y247" s="69"/>
      <c r="Z247" s="55">
        <f t="shared" si="8"/>
        <v>0.36698956946129824</v>
      </c>
    </row>
    <row r="248" spans="2:26" ht="15" x14ac:dyDescent="0.25">
      <c r="B248" s="43">
        <v>154</v>
      </c>
      <c r="C248" s="44" t="s">
        <v>451</v>
      </c>
      <c r="D248" s="45">
        <v>5</v>
      </c>
      <c r="E248" s="46" t="s">
        <v>54</v>
      </c>
      <c r="F248" s="47" t="s">
        <v>211</v>
      </c>
      <c r="G248" s="48" t="s">
        <v>56</v>
      </c>
      <c r="H248" s="58" t="s">
        <v>56</v>
      </c>
      <c r="I248" s="49">
        <v>13570699</v>
      </c>
      <c r="J248" s="47" t="s">
        <v>452</v>
      </c>
      <c r="K248" s="50">
        <v>9450000</v>
      </c>
      <c r="L248" s="45"/>
      <c r="M248" s="50"/>
      <c r="N248" s="50">
        <f t="shared" si="7"/>
        <v>9450000</v>
      </c>
      <c r="O248" s="50">
        <v>4350000</v>
      </c>
      <c r="P248" s="45" t="s">
        <v>58</v>
      </c>
      <c r="Q248" s="52">
        <v>42669</v>
      </c>
      <c r="R248" s="52">
        <v>42676</v>
      </c>
      <c r="S248" s="53">
        <v>42735</v>
      </c>
      <c r="T248" s="54">
        <v>2.1</v>
      </c>
      <c r="U248" s="54"/>
      <c r="V248" s="69"/>
      <c r="W248" s="69" t="s">
        <v>59</v>
      </c>
      <c r="X248" s="69"/>
      <c r="Y248" s="69"/>
      <c r="Z248" s="55">
        <f t="shared" si="8"/>
        <v>0.46031746031746029</v>
      </c>
    </row>
    <row r="249" spans="2:26" ht="15" x14ac:dyDescent="0.25">
      <c r="B249" s="43">
        <v>154</v>
      </c>
      <c r="C249" s="44" t="s">
        <v>451</v>
      </c>
      <c r="D249" s="45">
        <v>5</v>
      </c>
      <c r="E249" s="46" t="s">
        <v>54</v>
      </c>
      <c r="F249" s="47" t="s">
        <v>211</v>
      </c>
      <c r="G249" s="48" t="s">
        <v>56</v>
      </c>
      <c r="H249" s="58" t="s">
        <v>56</v>
      </c>
      <c r="I249" s="49">
        <v>13570699</v>
      </c>
      <c r="J249" s="47" t="s">
        <v>452</v>
      </c>
      <c r="K249" s="50"/>
      <c r="L249" s="45"/>
      <c r="M249" s="60">
        <v>4500000</v>
      </c>
      <c r="N249" s="50">
        <f t="shared" si="7"/>
        <v>4500000</v>
      </c>
      <c r="O249" s="50">
        <v>0</v>
      </c>
      <c r="P249" s="45" t="s">
        <v>58</v>
      </c>
      <c r="Q249" s="52">
        <v>42733</v>
      </c>
      <c r="R249" s="52">
        <v>42736</v>
      </c>
      <c r="S249" s="53">
        <v>42765</v>
      </c>
      <c r="T249" s="54"/>
      <c r="U249" s="54">
        <v>1</v>
      </c>
      <c r="V249" s="69"/>
      <c r="W249" s="69" t="s">
        <v>59</v>
      </c>
      <c r="X249" s="69"/>
      <c r="Y249" s="69"/>
      <c r="Z249" s="55">
        <f t="shared" si="8"/>
        <v>0</v>
      </c>
    </row>
    <row r="250" spans="2:26" ht="15" x14ac:dyDescent="0.25">
      <c r="B250" s="43">
        <v>155</v>
      </c>
      <c r="C250" s="44" t="s">
        <v>453</v>
      </c>
      <c r="D250" s="45">
        <v>5</v>
      </c>
      <c r="E250" s="46" t="s">
        <v>54</v>
      </c>
      <c r="F250" s="47" t="s">
        <v>211</v>
      </c>
      <c r="G250" s="48" t="s">
        <v>56</v>
      </c>
      <c r="H250" s="58" t="s">
        <v>56</v>
      </c>
      <c r="I250" s="49">
        <v>1032364448</v>
      </c>
      <c r="J250" s="47" t="s">
        <v>454</v>
      </c>
      <c r="K250" s="50">
        <v>9750000</v>
      </c>
      <c r="L250" s="45"/>
      <c r="M250" s="50"/>
      <c r="N250" s="50">
        <f t="shared" si="7"/>
        <v>9750000</v>
      </c>
      <c r="O250" s="50">
        <v>0</v>
      </c>
      <c r="P250" s="45" t="s">
        <v>58</v>
      </c>
      <c r="Q250" s="52">
        <v>42669</v>
      </c>
      <c r="R250" s="52">
        <v>42676</v>
      </c>
      <c r="S250" s="53">
        <v>42735</v>
      </c>
      <c r="T250" s="54">
        <v>2.1</v>
      </c>
      <c r="U250" s="54"/>
      <c r="V250" s="69"/>
      <c r="W250" s="69" t="s">
        <v>59</v>
      </c>
      <c r="X250" s="69"/>
      <c r="Y250" s="69"/>
      <c r="Z250" s="55">
        <f t="shared" si="8"/>
        <v>0</v>
      </c>
    </row>
    <row r="251" spans="2:26" ht="15" x14ac:dyDescent="0.25">
      <c r="B251" s="43">
        <v>155</v>
      </c>
      <c r="C251" s="44" t="s">
        <v>453</v>
      </c>
      <c r="D251" s="45">
        <v>5</v>
      </c>
      <c r="E251" s="46" t="s">
        <v>54</v>
      </c>
      <c r="F251" s="47" t="s">
        <v>211</v>
      </c>
      <c r="G251" s="48" t="s">
        <v>56</v>
      </c>
      <c r="H251" s="58" t="s">
        <v>56</v>
      </c>
      <c r="I251" s="49">
        <v>1032364448</v>
      </c>
      <c r="J251" s="47" t="s">
        <v>454</v>
      </c>
      <c r="K251" s="50"/>
      <c r="L251" s="45"/>
      <c r="M251" s="60">
        <v>4500000</v>
      </c>
      <c r="N251" s="50">
        <f t="shared" si="7"/>
        <v>4500000</v>
      </c>
      <c r="O251" s="50">
        <v>0</v>
      </c>
      <c r="P251" s="45" t="s">
        <v>58</v>
      </c>
      <c r="Q251" s="52">
        <v>42734</v>
      </c>
      <c r="R251" s="52">
        <v>42736</v>
      </c>
      <c r="S251" s="53">
        <v>42765</v>
      </c>
      <c r="T251" s="54"/>
      <c r="U251" s="54">
        <v>1</v>
      </c>
      <c r="V251" s="69"/>
      <c r="W251" s="69" t="s">
        <v>59</v>
      </c>
      <c r="X251" s="69"/>
      <c r="Y251" s="69"/>
      <c r="Z251" s="55">
        <f t="shared" si="8"/>
        <v>0</v>
      </c>
    </row>
    <row r="252" spans="2:26" ht="15" x14ac:dyDescent="0.25">
      <c r="B252" s="43">
        <v>156</v>
      </c>
      <c r="C252" s="44" t="s">
        <v>455</v>
      </c>
      <c r="D252" s="45">
        <v>5</v>
      </c>
      <c r="E252" s="46" t="s">
        <v>54</v>
      </c>
      <c r="F252" s="47" t="s">
        <v>456</v>
      </c>
      <c r="G252" s="48" t="s">
        <v>56</v>
      </c>
      <c r="H252" s="58" t="s">
        <v>56</v>
      </c>
      <c r="I252" s="49">
        <v>80832162</v>
      </c>
      <c r="J252" s="47" t="s">
        <v>457</v>
      </c>
      <c r="K252" s="50">
        <v>9750000</v>
      </c>
      <c r="L252" s="45"/>
      <c r="M252" s="50"/>
      <c r="N252" s="50">
        <f t="shared" si="7"/>
        <v>9750000</v>
      </c>
      <c r="O252" s="50">
        <v>4350000</v>
      </c>
      <c r="P252" s="45" t="s">
        <v>58</v>
      </c>
      <c r="Q252" s="52">
        <v>42669</v>
      </c>
      <c r="R252" s="52">
        <v>42676</v>
      </c>
      <c r="S252" s="53">
        <v>42735</v>
      </c>
      <c r="T252" s="54">
        <v>2.1</v>
      </c>
      <c r="U252" s="54"/>
      <c r="V252" s="69"/>
      <c r="W252" s="69" t="s">
        <v>59</v>
      </c>
      <c r="X252" s="69"/>
      <c r="Y252" s="69"/>
      <c r="Z252" s="55">
        <f t="shared" si="8"/>
        <v>0.44615384615384618</v>
      </c>
    </row>
    <row r="253" spans="2:26" ht="15" x14ac:dyDescent="0.25">
      <c r="B253" s="43">
        <v>156</v>
      </c>
      <c r="C253" s="44" t="s">
        <v>455</v>
      </c>
      <c r="D253" s="45">
        <v>5</v>
      </c>
      <c r="E253" s="46" t="s">
        <v>54</v>
      </c>
      <c r="F253" s="47" t="s">
        <v>456</v>
      </c>
      <c r="G253" s="48" t="s">
        <v>56</v>
      </c>
      <c r="H253" s="58" t="s">
        <v>56</v>
      </c>
      <c r="I253" s="49">
        <v>80832162</v>
      </c>
      <c r="J253" s="47" t="s">
        <v>457</v>
      </c>
      <c r="K253" s="50"/>
      <c r="L253" s="45"/>
      <c r="M253" s="60">
        <v>4500000</v>
      </c>
      <c r="N253" s="50">
        <f t="shared" si="7"/>
        <v>4500000</v>
      </c>
      <c r="O253" s="50">
        <v>0</v>
      </c>
      <c r="P253" s="45" t="s">
        <v>58</v>
      </c>
      <c r="Q253" s="52">
        <v>42734</v>
      </c>
      <c r="R253" s="52">
        <v>42736</v>
      </c>
      <c r="S253" s="53">
        <v>42765</v>
      </c>
      <c r="T253" s="54"/>
      <c r="U253" s="54">
        <v>1</v>
      </c>
      <c r="V253" s="69"/>
      <c r="W253" s="69" t="s">
        <v>59</v>
      </c>
      <c r="X253" s="69"/>
      <c r="Y253" s="69"/>
      <c r="Z253" s="55">
        <f t="shared" si="8"/>
        <v>0</v>
      </c>
    </row>
    <row r="254" spans="2:26" ht="15" x14ac:dyDescent="0.25">
      <c r="B254" s="43">
        <v>157</v>
      </c>
      <c r="C254" s="44" t="s">
        <v>458</v>
      </c>
      <c r="D254" s="45">
        <v>5</v>
      </c>
      <c r="E254" s="46" t="s">
        <v>54</v>
      </c>
      <c r="F254" s="47" t="s">
        <v>459</v>
      </c>
      <c r="G254" s="48" t="s">
        <v>56</v>
      </c>
      <c r="H254" s="58" t="s">
        <v>56</v>
      </c>
      <c r="I254" s="49">
        <v>1020741514</v>
      </c>
      <c r="J254" s="47" t="s">
        <v>460</v>
      </c>
      <c r="K254" s="50">
        <v>5417000</v>
      </c>
      <c r="L254" s="45"/>
      <c r="M254" s="50"/>
      <c r="N254" s="50">
        <f t="shared" si="7"/>
        <v>5417000</v>
      </c>
      <c r="O254" s="50">
        <v>2416666</v>
      </c>
      <c r="P254" s="45" t="s">
        <v>58</v>
      </c>
      <c r="Q254" s="52">
        <v>42670</v>
      </c>
      <c r="R254" s="52">
        <v>42676</v>
      </c>
      <c r="S254" s="53">
        <v>42735</v>
      </c>
      <c r="T254" s="54">
        <v>2.1</v>
      </c>
      <c r="U254" s="54"/>
      <c r="V254" s="69"/>
      <c r="W254" s="69"/>
      <c r="X254" s="69" t="s">
        <v>59</v>
      </c>
      <c r="Y254" s="69"/>
      <c r="Z254" s="55">
        <f t="shared" si="8"/>
        <v>0.44612626915266751</v>
      </c>
    </row>
    <row r="255" spans="2:26" ht="15" x14ac:dyDescent="0.25">
      <c r="B255" s="43">
        <v>158</v>
      </c>
      <c r="C255" s="44" t="s">
        <v>461</v>
      </c>
      <c r="D255" s="45">
        <v>5</v>
      </c>
      <c r="E255" s="46" t="s">
        <v>54</v>
      </c>
      <c r="F255" s="47" t="s">
        <v>419</v>
      </c>
      <c r="G255" s="48" t="s">
        <v>56</v>
      </c>
      <c r="H255" s="58" t="s">
        <v>56</v>
      </c>
      <c r="I255" s="49">
        <v>80009945</v>
      </c>
      <c r="J255" s="47" t="s">
        <v>462</v>
      </c>
      <c r="K255" s="50">
        <v>11733333</v>
      </c>
      <c r="L255" s="45"/>
      <c r="M255" s="50"/>
      <c r="N255" s="50">
        <f t="shared" si="7"/>
        <v>11733333</v>
      </c>
      <c r="O255" s="50">
        <v>5316666</v>
      </c>
      <c r="P255" s="45" t="s">
        <v>58</v>
      </c>
      <c r="Q255" s="52">
        <v>42670</v>
      </c>
      <c r="R255" s="52">
        <v>42676</v>
      </c>
      <c r="S255" s="53">
        <v>42735</v>
      </c>
      <c r="T255" s="54">
        <v>2.1</v>
      </c>
      <c r="U255" s="54"/>
      <c r="V255" s="69"/>
      <c r="W255" s="69"/>
      <c r="X255" s="69" t="s">
        <v>59</v>
      </c>
      <c r="Y255" s="69"/>
      <c r="Z255" s="55">
        <f t="shared" si="8"/>
        <v>0.45312495605468628</v>
      </c>
    </row>
    <row r="256" spans="2:26" ht="15" x14ac:dyDescent="0.25">
      <c r="B256" s="43">
        <v>159</v>
      </c>
      <c r="C256" s="44" t="s">
        <v>463</v>
      </c>
      <c r="D256" s="45">
        <v>5</v>
      </c>
      <c r="E256" s="46" t="s">
        <v>54</v>
      </c>
      <c r="F256" s="47" t="s">
        <v>211</v>
      </c>
      <c r="G256" s="48" t="s">
        <v>56</v>
      </c>
      <c r="H256" s="58" t="s">
        <v>56</v>
      </c>
      <c r="I256" s="49">
        <v>1052395871</v>
      </c>
      <c r="J256" s="47" t="s">
        <v>464</v>
      </c>
      <c r="K256" s="50">
        <v>9750000</v>
      </c>
      <c r="L256" s="45"/>
      <c r="M256" s="50"/>
      <c r="N256" s="50">
        <f t="shared" si="7"/>
        <v>9750000</v>
      </c>
      <c r="O256" s="50">
        <v>4200000</v>
      </c>
      <c r="P256" s="45" t="s">
        <v>58</v>
      </c>
      <c r="Q256" s="52">
        <v>42669</v>
      </c>
      <c r="R256" s="52">
        <v>42677</v>
      </c>
      <c r="S256" s="53">
        <v>42735</v>
      </c>
      <c r="T256" s="54">
        <v>2.1</v>
      </c>
      <c r="U256" s="54"/>
      <c r="V256" s="69"/>
      <c r="W256" s="69" t="s">
        <v>59</v>
      </c>
      <c r="X256" s="69"/>
      <c r="Y256" s="69"/>
      <c r="Z256" s="55">
        <f t="shared" si="8"/>
        <v>0.43076923076923079</v>
      </c>
    </row>
    <row r="257" spans="2:26" ht="15" x14ac:dyDescent="0.25">
      <c r="B257" s="43">
        <v>159</v>
      </c>
      <c r="C257" s="44" t="s">
        <v>463</v>
      </c>
      <c r="D257" s="45">
        <v>5</v>
      </c>
      <c r="E257" s="46" t="s">
        <v>54</v>
      </c>
      <c r="F257" s="47" t="s">
        <v>211</v>
      </c>
      <c r="G257" s="48" t="s">
        <v>56</v>
      </c>
      <c r="H257" s="58" t="s">
        <v>56</v>
      </c>
      <c r="I257" s="49">
        <v>1052395871</v>
      </c>
      <c r="J257" s="47" t="s">
        <v>464</v>
      </c>
      <c r="K257" s="50"/>
      <c r="L257" s="45"/>
      <c r="M257" s="60">
        <v>4500000</v>
      </c>
      <c r="N257" s="50">
        <f t="shared" si="7"/>
        <v>4500000</v>
      </c>
      <c r="O257" s="50">
        <v>0</v>
      </c>
      <c r="P257" s="45" t="s">
        <v>58</v>
      </c>
      <c r="Q257" s="52">
        <v>42734</v>
      </c>
      <c r="R257" s="52">
        <v>42736</v>
      </c>
      <c r="S257" s="53">
        <v>42765</v>
      </c>
      <c r="T257" s="54"/>
      <c r="U257" s="54">
        <v>1</v>
      </c>
      <c r="V257" s="69"/>
      <c r="W257" s="69" t="s">
        <v>59</v>
      </c>
      <c r="X257" s="69"/>
      <c r="Y257" s="69"/>
      <c r="Z257" s="55">
        <f t="shared" si="8"/>
        <v>0</v>
      </c>
    </row>
    <row r="258" spans="2:26" ht="15" x14ac:dyDescent="0.25">
      <c r="B258" s="43">
        <v>160</v>
      </c>
      <c r="C258" s="44" t="s">
        <v>465</v>
      </c>
      <c r="D258" s="45">
        <v>5</v>
      </c>
      <c r="E258" s="46" t="s">
        <v>54</v>
      </c>
      <c r="F258" s="47" t="s">
        <v>466</v>
      </c>
      <c r="G258" s="48" t="s">
        <v>56</v>
      </c>
      <c r="H258" s="58" t="s">
        <v>56</v>
      </c>
      <c r="I258" s="49">
        <v>20713633</v>
      </c>
      <c r="J258" s="47" t="s">
        <v>467</v>
      </c>
      <c r="K258" s="50">
        <v>8533333</v>
      </c>
      <c r="L258" s="45"/>
      <c r="M258" s="50"/>
      <c r="N258" s="50">
        <f t="shared" si="7"/>
        <v>8533333</v>
      </c>
      <c r="O258" s="50">
        <v>3866666</v>
      </c>
      <c r="P258" s="45" t="s">
        <v>58</v>
      </c>
      <c r="Q258" s="52">
        <v>42670</v>
      </c>
      <c r="R258" s="52">
        <v>42676</v>
      </c>
      <c r="S258" s="53">
        <v>42735</v>
      </c>
      <c r="T258" s="54">
        <v>2.1</v>
      </c>
      <c r="U258" s="54"/>
      <c r="V258" s="69"/>
      <c r="W258" s="69" t="s">
        <v>59</v>
      </c>
      <c r="X258" s="69"/>
      <c r="Y258" s="69"/>
      <c r="Z258" s="55">
        <f t="shared" si="8"/>
        <v>0.45312493957519295</v>
      </c>
    </row>
    <row r="259" spans="2:26" ht="15" x14ac:dyDescent="0.25">
      <c r="B259" s="43">
        <v>160</v>
      </c>
      <c r="C259" s="44" t="s">
        <v>465</v>
      </c>
      <c r="D259" s="45">
        <v>5</v>
      </c>
      <c r="E259" s="46" t="s">
        <v>54</v>
      </c>
      <c r="F259" s="47" t="s">
        <v>466</v>
      </c>
      <c r="G259" s="48" t="s">
        <v>56</v>
      </c>
      <c r="H259" s="58" t="s">
        <v>56</v>
      </c>
      <c r="I259" s="49">
        <v>20713633</v>
      </c>
      <c r="J259" s="47" t="s">
        <v>467</v>
      </c>
      <c r="K259" s="50"/>
      <c r="L259" s="45"/>
      <c r="M259" s="60">
        <v>4000000</v>
      </c>
      <c r="N259" s="50">
        <f t="shared" si="7"/>
        <v>4000000</v>
      </c>
      <c r="O259" s="50">
        <v>0</v>
      </c>
      <c r="P259" s="45" t="s">
        <v>58</v>
      </c>
      <c r="Q259" s="52">
        <v>42734</v>
      </c>
      <c r="R259" s="52">
        <v>42736</v>
      </c>
      <c r="S259" s="53">
        <v>42765</v>
      </c>
      <c r="T259" s="54"/>
      <c r="U259" s="54">
        <v>1</v>
      </c>
      <c r="V259" s="69"/>
      <c r="W259" s="69" t="s">
        <v>59</v>
      </c>
      <c r="X259" s="69"/>
      <c r="Y259" s="69"/>
      <c r="Z259" s="55">
        <f t="shared" si="8"/>
        <v>0</v>
      </c>
    </row>
    <row r="260" spans="2:26" ht="15" x14ac:dyDescent="0.25">
      <c r="B260" s="43">
        <v>161</v>
      </c>
      <c r="C260" s="44" t="s">
        <v>468</v>
      </c>
      <c r="D260" s="45">
        <v>5</v>
      </c>
      <c r="E260" s="46" t="s">
        <v>54</v>
      </c>
      <c r="F260" s="47" t="s">
        <v>469</v>
      </c>
      <c r="G260" s="48" t="s">
        <v>56</v>
      </c>
      <c r="H260" s="58" t="s">
        <v>56</v>
      </c>
      <c r="I260" s="49">
        <v>53091142</v>
      </c>
      <c r="J260" s="47" t="s">
        <v>470</v>
      </c>
      <c r="K260" s="50">
        <v>11000000</v>
      </c>
      <c r="L260" s="45"/>
      <c r="M260" s="50"/>
      <c r="N260" s="50">
        <f t="shared" si="7"/>
        <v>11000000</v>
      </c>
      <c r="O260" s="50">
        <v>5316666</v>
      </c>
      <c r="P260" s="45" t="s">
        <v>58</v>
      </c>
      <c r="Q260" s="52">
        <v>42669</v>
      </c>
      <c r="R260" s="52">
        <v>42676</v>
      </c>
      <c r="S260" s="53">
        <v>42735</v>
      </c>
      <c r="T260" s="54">
        <v>2</v>
      </c>
      <c r="U260" s="54"/>
      <c r="V260" s="69"/>
      <c r="W260" s="69"/>
      <c r="X260" s="69"/>
      <c r="Y260" s="69" t="s">
        <v>59</v>
      </c>
      <c r="Z260" s="55">
        <f t="shared" si="8"/>
        <v>0.48333327272727272</v>
      </c>
    </row>
    <row r="261" spans="2:26" ht="15" x14ac:dyDescent="0.25">
      <c r="B261" s="43">
        <v>162</v>
      </c>
      <c r="C261" s="44" t="s">
        <v>471</v>
      </c>
      <c r="D261" s="45">
        <v>5</v>
      </c>
      <c r="E261" s="46" t="s">
        <v>54</v>
      </c>
      <c r="F261" s="47" t="s">
        <v>444</v>
      </c>
      <c r="G261" s="48" t="s">
        <v>56</v>
      </c>
      <c r="H261" s="58" t="s">
        <v>56</v>
      </c>
      <c r="I261" s="49">
        <v>19367447</v>
      </c>
      <c r="J261" s="47" t="s">
        <v>472</v>
      </c>
      <c r="K261" s="50">
        <v>6300000</v>
      </c>
      <c r="L261" s="45"/>
      <c r="M261" s="50"/>
      <c r="N261" s="50">
        <f t="shared" si="7"/>
        <v>6300000</v>
      </c>
      <c r="O261" s="50">
        <v>2900000</v>
      </c>
      <c r="P261" s="45" t="s">
        <v>58</v>
      </c>
      <c r="Q261" s="52">
        <v>42670</v>
      </c>
      <c r="R261" s="52">
        <v>42676</v>
      </c>
      <c r="S261" s="53">
        <v>42735</v>
      </c>
      <c r="T261" s="54">
        <v>2.1</v>
      </c>
      <c r="U261" s="54"/>
      <c r="V261" s="69"/>
      <c r="W261" s="69"/>
      <c r="X261" s="69" t="s">
        <v>59</v>
      </c>
      <c r="Y261" s="69"/>
      <c r="Z261" s="55">
        <f t="shared" si="8"/>
        <v>0.46031746031746029</v>
      </c>
    </row>
    <row r="262" spans="2:26" ht="15" x14ac:dyDescent="0.25">
      <c r="B262" s="43">
        <v>163</v>
      </c>
      <c r="C262" s="44" t="s">
        <v>473</v>
      </c>
      <c r="D262" s="45">
        <v>5</v>
      </c>
      <c r="E262" s="46" t="s">
        <v>54</v>
      </c>
      <c r="F262" s="47" t="s">
        <v>441</v>
      </c>
      <c r="G262" s="48" t="s">
        <v>125</v>
      </c>
      <c r="H262" s="58" t="s">
        <v>125</v>
      </c>
      <c r="I262" s="49">
        <v>79390997</v>
      </c>
      <c r="J262" s="47" t="s">
        <v>474</v>
      </c>
      <c r="K262" s="50">
        <v>4059426</v>
      </c>
      <c r="L262" s="45"/>
      <c r="M262" s="50"/>
      <c r="N262" s="50">
        <f t="shared" si="7"/>
        <v>4059426</v>
      </c>
      <c r="O262" s="50">
        <v>1489767</v>
      </c>
      <c r="P262" s="45" t="s">
        <v>58</v>
      </c>
      <c r="Q262" s="52">
        <v>42670</v>
      </c>
      <c r="R262" s="52">
        <v>42682</v>
      </c>
      <c r="S262" s="53">
        <v>42735</v>
      </c>
      <c r="T262" s="54">
        <v>2.1</v>
      </c>
      <c r="U262" s="54"/>
      <c r="V262" s="69"/>
      <c r="W262" s="69"/>
      <c r="X262" s="69" t="s">
        <v>59</v>
      </c>
      <c r="Y262" s="69"/>
      <c r="Z262" s="55">
        <f t="shared" si="8"/>
        <v>0.36698956946129824</v>
      </c>
    </row>
    <row r="263" spans="2:26" ht="15" x14ac:dyDescent="0.25">
      <c r="B263" s="43">
        <v>164</v>
      </c>
      <c r="C263" s="44" t="s">
        <v>475</v>
      </c>
      <c r="D263" s="45">
        <v>5</v>
      </c>
      <c r="E263" s="46" t="s">
        <v>54</v>
      </c>
      <c r="F263" s="47" t="s">
        <v>211</v>
      </c>
      <c r="G263" s="48" t="s">
        <v>56</v>
      </c>
      <c r="H263" s="58" t="s">
        <v>56</v>
      </c>
      <c r="I263" s="49">
        <v>51920607</v>
      </c>
      <c r="J263" s="47" t="s">
        <v>476</v>
      </c>
      <c r="K263" s="50">
        <v>9750000</v>
      </c>
      <c r="L263" s="45"/>
      <c r="M263" s="50"/>
      <c r="N263" s="50">
        <f t="shared" si="7"/>
        <v>9750000</v>
      </c>
      <c r="O263" s="50">
        <v>4350000</v>
      </c>
      <c r="P263" s="45" t="s">
        <v>58</v>
      </c>
      <c r="Q263" s="52">
        <v>42670</v>
      </c>
      <c r="R263" s="52">
        <v>42676</v>
      </c>
      <c r="S263" s="53">
        <v>42735</v>
      </c>
      <c r="T263" s="54">
        <v>2.1</v>
      </c>
      <c r="U263" s="54"/>
      <c r="V263" s="69"/>
      <c r="W263" s="69" t="s">
        <v>59</v>
      </c>
      <c r="X263" s="69"/>
      <c r="Y263" s="69"/>
      <c r="Z263" s="55">
        <f t="shared" si="8"/>
        <v>0.44615384615384618</v>
      </c>
    </row>
    <row r="264" spans="2:26" ht="15" x14ac:dyDescent="0.25">
      <c r="B264" s="43">
        <v>164</v>
      </c>
      <c r="C264" s="44" t="s">
        <v>475</v>
      </c>
      <c r="D264" s="45">
        <v>5</v>
      </c>
      <c r="E264" s="46" t="s">
        <v>54</v>
      </c>
      <c r="F264" s="47" t="s">
        <v>211</v>
      </c>
      <c r="G264" s="48" t="s">
        <v>56</v>
      </c>
      <c r="H264" s="58" t="s">
        <v>56</v>
      </c>
      <c r="I264" s="49">
        <v>51920607</v>
      </c>
      <c r="J264" s="47" t="s">
        <v>476</v>
      </c>
      <c r="K264" s="50"/>
      <c r="L264" s="45"/>
      <c r="M264" s="60">
        <v>4500000</v>
      </c>
      <c r="N264" s="50">
        <f t="shared" si="7"/>
        <v>4500000</v>
      </c>
      <c r="O264" s="50">
        <v>0</v>
      </c>
      <c r="P264" s="45" t="s">
        <v>58</v>
      </c>
      <c r="Q264" s="52">
        <v>42733</v>
      </c>
      <c r="R264" s="52">
        <v>42736</v>
      </c>
      <c r="S264" s="53">
        <v>42765</v>
      </c>
      <c r="T264" s="54"/>
      <c r="U264" s="54">
        <v>1</v>
      </c>
      <c r="V264" s="69"/>
      <c r="W264" s="69" t="s">
        <v>59</v>
      </c>
      <c r="X264" s="69"/>
      <c r="Y264" s="69"/>
      <c r="Z264" s="55">
        <f t="shared" si="8"/>
        <v>0</v>
      </c>
    </row>
    <row r="265" spans="2:26" ht="15" x14ac:dyDescent="0.25">
      <c r="B265" s="43">
        <v>165</v>
      </c>
      <c r="C265" s="44" t="s">
        <v>477</v>
      </c>
      <c r="D265" s="45">
        <v>5</v>
      </c>
      <c r="E265" s="46" t="s">
        <v>54</v>
      </c>
      <c r="F265" s="47" t="s">
        <v>478</v>
      </c>
      <c r="G265" s="48" t="s">
        <v>56</v>
      </c>
      <c r="H265" s="58" t="s">
        <v>56</v>
      </c>
      <c r="I265" s="49">
        <v>4153678</v>
      </c>
      <c r="J265" s="47" t="s">
        <v>479</v>
      </c>
      <c r="K265" s="50">
        <v>6300000</v>
      </c>
      <c r="L265" s="45"/>
      <c r="M265" s="50"/>
      <c r="N265" s="50">
        <f t="shared" si="7"/>
        <v>6300000</v>
      </c>
      <c r="O265" s="50">
        <v>2900000</v>
      </c>
      <c r="P265" s="45" t="s">
        <v>58</v>
      </c>
      <c r="Q265" s="52">
        <v>42670</v>
      </c>
      <c r="R265" s="52">
        <v>42676</v>
      </c>
      <c r="S265" s="53">
        <v>42735</v>
      </c>
      <c r="T265" s="54">
        <v>2.1</v>
      </c>
      <c r="U265" s="54"/>
      <c r="V265" s="69"/>
      <c r="W265" s="69"/>
      <c r="X265" s="69" t="s">
        <v>59</v>
      </c>
      <c r="Y265" s="69"/>
      <c r="Z265" s="55">
        <f t="shared" si="8"/>
        <v>0.46031746031746029</v>
      </c>
    </row>
    <row r="266" spans="2:26" ht="15" x14ac:dyDescent="0.25">
      <c r="B266" s="43">
        <v>166</v>
      </c>
      <c r="C266" s="44" t="s">
        <v>480</v>
      </c>
      <c r="D266" s="45">
        <v>5</v>
      </c>
      <c r="E266" s="46" t="s">
        <v>54</v>
      </c>
      <c r="F266" s="47" t="s">
        <v>297</v>
      </c>
      <c r="G266" s="48" t="s">
        <v>284</v>
      </c>
      <c r="H266" s="58" t="s">
        <v>284</v>
      </c>
      <c r="I266" s="49">
        <v>53063414</v>
      </c>
      <c r="J266" s="47" t="s">
        <v>481</v>
      </c>
      <c r="K266" s="50">
        <v>8400000</v>
      </c>
      <c r="L266" s="45"/>
      <c r="M266" s="50"/>
      <c r="N266" s="50">
        <f t="shared" si="7"/>
        <v>8400000</v>
      </c>
      <c r="O266" s="50">
        <v>3866666</v>
      </c>
      <c r="P266" s="45" t="s">
        <v>58</v>
      </c>
      <c r="Q266" s="52">
        <v>42670</v>
      </c>
      <c r="R266" s="52">
        <v>42676</v>
      </c>
      <c r="S266" s="53">
        <v>42735</v>
      </c>
      <c r="T266" s="54">
        <v>2.1</v>
      </c>
      <c r="U266" s="54"/>
      <c r="V266" s="69"/>
      <c r="W266" s="69" t="s">
        <v>59</v>
      </c>
      <c r="X266" s="69"/>
      <c r="Y266" s="69"/>
      <c r="Z266" s="55">
        <f t="shared" si="8"/>
        <v>0.46031738095238095</v>
      </c>
    </row>
    <row r="267" spans="2:26" ht="15" x14ac:dyDescent="0.25">
      <c r="B267" s="43">
        <v>166</v>
      </c>
      <c r="C267" s="44" t="s">
        <v>480</v>
      </c>
      <c r="D267" s="45">
        <v>5</v>
      </c>
      <c r="E267" s="46" t="s">
        <v>54</v>
      </c>
      <c r="F267" s="47" t="s">
        <v>297</v>
      </c>
      <c r="G267" s="48" t="s">
        <v>284</v>
      </c>
      <c r="H267" s="58" t="s">
        <v>284</v>
      </c>
      <c r="I267" s="49">
        <v>53063414</v>
      </c>
      <c r="J267" s="47" t="s">
        <v>481</v>
      </c>
      <c r="K267" s="50"/>
      <c r="L267" s="45"/>
      <c r="M267" s="60">
        <v>4000000</v>
      </c>
      <c r="N267" s="50">
        <f t="shared" si="7"/>
        <v>4000000</v>
      </c>
      <c r="O267" s="50">
        <v>0</v>
      </c>
      <c r="P267" s="45" t="s">
        <v>58</v>
      </c>
      <c r="Q267" s="52">
        <v>42733</v>
      </c>
      <c r="R267" s="52">
        <v>42736</v>
      </c>
      <c r="S267" s="53">
        <v>42765</v>
      </c>
      <c r="T267" s="54"/>
      <c r="U267" s="54">
        <v>1</v>
      </c>
      <c r="V267" s="69"/>
      <c r="W267" s="69" t="s">
        <v>59</v>
      </c>
      <c r="X267" s="69"/>
      <c r="Y267" s="69"/>
      <c r="Z267" s="55">
        <f t="shared" si="8"/>
        <v>0</v>
      </c>
    </row>
    <row r="268" spans="2:26" ht="15" x14ac:dyDescent="0.25">
      <c r="B268" s="43">
        <v>167</v>
      </c>
      <c r="C268" s="44" t="s">
        <v>482</v>
      </c>
      <c r="D268" s="45">
        <v>5</v>
      </c>
      <c r="E268" s="46" t="s">
        <v>54</v>
      </c>
      <c r="F268" s="47" t="s">
        <v>483</v>
      </c>
      <c r="G268" s="48" t="s">
        <v>56</v>
      </c>
      <c r="H268" s="58" t="s">
        <v>56</v>
      </c>
      <c r="I268" s="49">
        <v>1015394606</v>
      </c>
      <c r="J268" s="47" t="s">
        <v>484</v>
      </c>
      <c r="K268" s="50">
        <v>9600000</v>
      </c>
      <c r="L268" s="45"/>
      <c r="M268" s="50"/>
      <c r="N268" s="50">
        <f t="shared" si="7"/>
        <v>9600000</v>
      </c>
      <c r="O268" s="50">
        <v>4350000</v>
      </c>
      <c r="P268" s="45" t="s">
        <v>58</v>
      </c>
      <c r="Q268" s="52">
        <v>42670</v>
      </c>
      <c r="R268" s="52">
        <v>42676</v>
      </c>
      <c r="S268" s="53">
        <v>42735</v>
      </c>
      <c r="T268" s="54">
        <v>2.1</v>
      </c>
      <c r="U268" s="54"/>
      <c r="V268" s="69"/>
      <c r="W268" s="69" t="s">
        <v>59</v>
      </c>
      <c r="X268" s="69"/>
      <c r="Y268" s="69"/>
      <c r="Z268" s="55">
        <f t="shared" si="8"/>
        <v>0.453125</v>
      </c>
    </row>
    <row r="269" spans="2:26" ht="15" x14ac:dyDescent="0.25">
      <c r="B269" s="43">
        <v>167</v>
      </c>
      <c r="C269" s="44" t="s">
        <v>482</v>
      </c>
      <c r="D269" s="45">
        <v>5</v>
      </c>
      <c r="E269" s="46" t="s">
        <v>54</v>
      </c>
      <c r="F269" s="47" t="s">
        <v>483</v>
      </c>
      <c r="G269" s="48" t="s">
        <v>56</v>
      </c>
      <c r="H269" s="58" t="s">
        <v>56</v>
      </c>
      <c r="I269" s="49">
        <v>1015394606</v>
      </c>
      <c r="J269" s="47" t="s">
        <v>484</v>
      </c>
      <c r="K269" s="50"/>
      <c r="L269" s="45"/>
      <c r="M269" s="60">
        <v>4500000</v>
      </c>
      <c r="N269" s="50">
        <f t="shared" si="7"/>
        <v>4500000</v>
      </c>
      <c r="O269" s="50">
        <v>0</v>
      </c>
      <c r="P269" s="45" t="s">
        <v>58</v>
      </c>
      <c r="Q269" s="52">
        <v>42734</v>
      </c>
      <c r="R269" s="52">
        <v>42736</v>
      </c>
      <c r="S269" s="53">
        <v>42765</v>
      </c>
      <c r="T269" s="54"/>
      <c r="U269" s="54">
        <v>1</v>
      </c>
      <c r="V269" s="69"/>
      <c r="W269" s="69" t="s">
        <v>59</v>
      </c>
      <c r="X269" s="69"/>
      <c r="Y269" s="69"/>
      <c r="Z269" s="55">
        <f t="shared" si="8"/>
        <v>0</v>
      </c>
    </row>
    <row r="270" spans="2:26" ht="15" x14ac:dyDescent="0.25">
      <c r="B270" s="43">
        <v>168</v>
      </c>
      <c r="C270" s="44" t="s">
        <v>485</v>
      </c>
      <c r="D270" s="45">
        <v>5</v>
      </c>
      <c r="E270" s="46" t="s">
        <v>54</v>
      </c>
      <c r="F270" s="47" t="s">
        <v>441</v>
      </c>
      <c r="G270" s="48" t="s">
        <v>125</v>
      </c>
      <c r="H270" s="58" t="s">
        <v>125</v>
      </c>
      <c r="I270" s="49">
        <v>80265981</v>
      </c>
      <c r="J270" s="47" t="s">
        <v>486</v>
      </c>
      <c r="K270" s="50">
        <v>4059426</v>
      </c>
      <c r="L270" s="45"/>
      <c r="M270" s="50"/>
      <c r="N270" s="50">
        <f t="shared" si="7"/>
        <v>4059426</v>
      </c>
      <c r="O270" s="50">
        <v>1489767</v>
      </c>
      <c r="P270" s="45" t="s">
        <v>58</v>
      </c>
      <c r="Q270" s="52">
        <v>42670</v>
      </c>
      <c r="R270" s="52">
        <v>42682</v>
      </c>
      <c r="S270" s="53">
        <v>42735</v>
      </c>
      <c r="T270" s="54">
        <v>2.1</v>
      </c>
      <c r="U270" s="54"/>
      <c r="V270" s="69"/>
      <c r="W270" s="69"/>
      <c r="X270" s="69" t="s">
        <v>59</v>
      </c>
      <c r="Y270" s="69"/>
      <c r="Z270" s="55">
        <f t="shared" si="8"/>
        <v>0.36698956946129824</v>
      </c>
    </row>
    <row r="271" spans="2:26" ht="15" x14ac:dyDescent="0.25">
      <c r="B271" s="43">
        <v>169</v>
      </c>
      <c r="C271" s="44" t="s">
        <v>487</v>
      </c>
      <c r="D271" s="45">
        <v>5</v>
      </c>
      <c r="E271" s="46" t="s">
        <v>54</v>
      </c>
      <c r="F271" s="47" t="s">
        <v>431</v>
      </c>
      <c r="G271" s="48" t="s">
        <v>56</v>
      </c>
      <c r="H271" s="58" t="s">
        <v>56</v>
      </c>
      <c r="I271" s="49">
        <v>79856448</v>
      </c>
      <c r="J271" s="47" t="s">
        <v>488</v>
      </c>
      <c r="K271" s="50">
        <v>8400000</v>
      </c>
      <c r="L271" s="45"/>
      <c r="M271" s="50"/>
      <c r="N271" s="50">
        <f t="shared" si="7"/>
        <v>8400000</v>
      </c>
      <c r="O271" s="50">
        <v>3866667</v>
      </c>
      <c r="P271" s="45" t="s">
        <v>58</v>
      </c>
      <c r="Q271" s="52">
        <v>42670</v>
      </c>
      <c r="R271" s="52">
        <v>42676</v>
      </c>
      <c r="S271" s="53">
        <v>42735</v>
      </c>
      <c r="T271" s="54">
        <v>2.1</v>
      </c>
      <c r="U271" s="54"/>
      <c r="V271" s="69"/>
      <c r="W271" s="69" t="s">
        <v>59</v>
      </c>
      <c r="X271" s="69"/>
      <c r="Y271" s="69"/>
      <c r="Z271" s="55">
        <f t="shared" si="8"/>
        <v>0.46031749999999999</v>
      </c>
    </row>
    <row r="272" spans="2:26" ht="15" x14ac:dyDescent="0.25">
      <c r="B272" s="43">
        <v>169</v>
      </c>
      <c r="C272" s="44" t="s">
        <v>487</v>
      </c>
      <c r="D272" s="45">
        <v>5</v>
      </c>
      <c r="E272" s="46" t="s">
        <v>54</v>
      </c>
      <c r="F272" s="47" t="s">
        <v>431</v>
      </c>
      <c r="G272" s="48" t="s">
        <v>56</v>
      </c>
      <c r="H272" s="58" t="s">
        <v>56</v>
      </c>
      <c r="I272" s="49">
        <v>79856448</v>
      </c>
      <c r="J272" s="47" t="s">
        <v>488</v>
      </c>
      <c r="K272" s="50"/>
      <c r="L272" s="45"/>
      <c r="M272" s="60">
        <v>4000000</v>
      </c>
      <c r="N272" s="50">
        <f t="shared" si="7"/>
        <v>4000000</v>
      </c>
      <c r="O272" s="50">
        <v>0</v>
      </c>
      <c r="P272" s="45" t="s">
        <v>58</v>
      </c>
      <c r="Q272" s="52">
        <v>42733</v>
      </c>
      <c r="R272" s="52">
        <v>42736</v>
      </c>
      <c r="S272" s="53">
        <v>42765</v>
      </c>
      <c r="T272" s="54"/>
      <c r="U272" s="54">
        <v>1</v>
      </c>
      <c r="V272" s="69"/>
      <c r="W272" s="69" t="s">
        <v>59</v>
      </c>
      <c r="X272" s="69"/>
      <c r="Y272" s="69"/>
      <c r="Z272" s="55">
        <f t="shared" si="8"/>
        <v>0</v>
      </c>
    </row>
    <row r="273" spans="2:26" ht="15" x14ac:dyDescent="0.25">
      <c r="B273" s="43">
        <v>170</v>
      </c>
      <c r="C273" s="44" t="s">
        <v>489</v>
      </c>
      <c r="D273" s="45">
        <v>5</v>
      </c>
      <c r="E273" s="46" t="s">
        <v>54</v>
      </c>
      <c r="F273" s="47" t="s">
        <v>211</v>
      </c>
      <c r="G273" s="48" t="s">
        <v>56</v>
      </c>
      <c r="H273" s="58" t="s">
        <v>56</v>
      </c>
      <c r="I273" s="49">
        <v>79290589</v>
      </c>
      <c r="J273" s="47" t="s">
        <v>490</v>
      </c>
      <c r="K273" s="50">
        <v>9750000</v>
      </c>
      <c r="L273" s="45"/>
      <c r="M273" s="50"/>
      <c r="N273" s="50">
        <f t="shared" si="7"/>
        <v>9750000</v>
      </c>
      <c r="O273" s="50">
        <v>10620000</v>
      </c>
      <c r="P273" s="45" t="s">
        <v>58</v>
      </c>
      <c r="Q273" s="52">
        <v>42670</v>
      </c>
      <c r="R273" s="52">
        <v>42676</v>
      </c>
      <c r="S273" s="53">
        <v>42735</v>
      </c>
      <c r="T273" s="54">
        <v>2.1</v>
      </c>
      <c r="U273" s="54"/>
      <c r="V273" s="69"/>
      <c r="W273" s="69"/>
      <c r="X273" s="69" t="s">
        <v>59</v>
      </c>
      <c r="Y273" s="69"/>
      <c r="Z273" s="55">
        <f t="shared" si="8"/>
        <v>1.0892307692307692</v>
      </c>
    </row>
    <row r="274" spans="2:26" ht="15" x14ac:dyDescent="0.25">
      <c r="B274" s="43">
        <v>171</v>
      </c>
      <c r="C274" s="44" t="s">
        <v>491</v>
      </c>
      <c r="D274" s="45">
        <v>5</v>
      </c>
      <c r="E274" s="46" t="s">
        <v>54</v>
      </c>
      <c r="F274" s="47" t="s">
        <v>211</v>
      </c>
      <c r="G274" s="48" t="s">
        <v>56</v>
      </c>
      <c r="H274" s="58" t="s">
        <v>56</v>
      </c>
      <c r="I274" s="49">
        <v>4939063</v>
      </c>
      <c r="J274" s="47" t="s">
        <v>492</v>
      </c>
      <c r="K274" s="50">
        <v>9450000</v>
      </c>
      <c r="L274" s="45"/>
      <c r="M274" s="50"/>
      <c r="N274" s="50">
        <f t="shared" si="7"/>
        <v>9450000</v>
      </c>
      <c r="O274" s="50">
        <v>4350000</v>
      </c>
      <c r="P274" s="45" t="s">
        <v>58</v>
      </c>
      <c r="Q274" s="52">
        <v>42670</v>
      </c>
      <c r="R274" s="52">
        <v>42676</v>
      </c>
      <c r="S274" s="53">
        <v>42735</v>
      </c>
      <c r="T274" s="54">
        <v>2.1</v>
      </c>
      <c r="U274" s="54"/>
      <c r="V274" s="69"/>
      <c r="W274" s="69" t="s">
        <v>59</v>
      </c>
      <c r="X274" s="69"/>
      <c r="Y274" s="69"/>
      <c r="Z274" s="55">
        <f t="shared" si="8"/>
        <v>0.46031746031746029</v>
      </c>
    </row>
    <row r="275" spans="2:26" ht="15" x14ac:dyDescent="0.25">
      <c r="B275" s="43">
        <v>171</v>
      </c>
      <c r="C275" s="44" t="s">
        <v>491</v>
      </c>
      <c r="D275" s="45">
        <v>5</v>
      </c>
      <c r="E275" s="46" t="s">
        <v>54</v>
      </c>
      <c r="F275" s="47" t="s">
        <v>211</v>
      </c>
      <c r="G275" s="48" t="s">
        <v>56</v>
      </c>
      <c r="H275" s="58" t="s">
        <v>56</v>
      </c>
      <c r="I275" s="49">
        <v>4939063</v>
      </c>
      <c r="J275" s="47" t="s">
        <v>492</v>
      </c>
      <c r="K275" s="50"/>
      <c r="L275" s="45"/>
      <c r="M275" s="60">
        <v>4500000</v>
      </c>
      <c r="N275" s="50">
        <f t="shared" si="7"/>
        <v>4500000</v>
      </c>
      <c r="O275" s="50">
        <v>0</v>
      </c>
      <c r="P275" s="45" t="s">
        <v>58</v>
      </c>
      <c r="Q275" s="52">
        <v>42733</v>
      </c>
      <c r="R275" s="52">
        <v>42736</v>
      </c>
      <c r="S275" s="53">
        <v>42765</v>
      </c>
      <c r="T275" s="54"/>
      <c r="U275" s="54">
        <v>1</v>
      </c>
      <c r="V275" s="69"/>
      <c r="W275" s="69" t="s">
        <v>59</v>
      </c>
      <c r="X275" s="69"/>
      <c r="Y275" s="69"/>
      <c r="Z275" s="55">
        <f t="shared" si="8"/>
        <v>0</v>
      </c>
    </row>
    <row r="276" spans="2:26" ht="15" x14ac:dyDescent="0.25">
      <c r="B276" s="43">
        <v>172</v>
      </c>
      <c r="C276" s="44" t="s">
        <v>493</v>
      </c>
      <c r="D276" s="45">
        <v>5</v>
      </c>
      <c r="E276" s="46" t="s">
        <v>54</v>
      </c>
      <c r="F276" s="47" t="s">
        <v>434</v>
      </c>
      <c r="G276" s="48" t="s">
        <v>284</v>
      </c>
      <c r="H276" s="58" t="s">
        <v>284</v>
      </c>
      <c r="I276" s="49">
        <v>52317772</v>
      </c>
      <c r="J276" s="47" t="s">
        <v>494</v>
      </c>
      <c r="K276" s="50">
        <v>8400000</v>
      </c>
      <c r="L276" s="45"/>
      <c r="M276" s="50"/>
      <c r="N276" s="50">
        <f t="shared" si="7"/>
        <v>8400000</v>
      </c>
      <c r="O276" s="50">
        <v>3866666</v>
      </c>
      <c r="P276" s="45" t="s">
        <v>58</v>
      </c>
      <c r="Q276" s="52">
        <v>42670</v>
      </c>
      <c r="R276" s="52">
        <v>42676</v>
      </c>
      <c r="S276" s="53">
        <v>42735</v>
      </c>
      <c r="T276" s="54">
        <v>2.1</v>
      </c>
      <c r="U276" s="54"/>
      <c r="V276" s="69"/>
      <c r="W276" s="69" t="s">
        <v>59</v>
      </c>
      <c r="X276" s="69"/>
      <c r="Y276" s="69"/>
      <c r="Z276" s="55">
        <f t="shared" si="8"/>
        <v>0.46031738095238095</v>
      </c>
    </row>
    <row r="277" spans="2:26" ht="15" x14ac:dyDescent="0.25">
      <c r="B277" s="43">
        <v>172</v>
      </c>
      <c r="C277" s="44" t="s">
        <v>493</v>
      </c>
      <c r="D277" s="45">
        <v>5</v>
      </c>
      <c r="E277" s="46" t="s">
        <v>54</v>
      </c>
      <c r="F277" s="47" t="s">
        <v>434</v>
      </c>
      <c r="G277" s="48" t="s">
        <v>284</v>
      </c>
      <c r="H277" s="58" t="s">
        <v>284</v>
      </c>
      <c r="I277" s="49">
        <v>52317772</v>
      </c>
      <c r="J277" s="47" t="s">
        <v>494</v>
      </c>
      <c r="K277" s="50"/>
      <c r="L277" s="45"/>
      <c r="M277" s="60">
        <v>4000000</v>
      </c>
      <c r="N277" s="50">
        <f t="shared" si="7"/>
        <v>4000000</v>
      </c>
      <c r="O277" s="50">
        <v>0</v>
      </c>
      <c r="P277" s="45" t="s">
        <v>58</v>
      </c>
      <c r="Q277" s="52">
        <v>42734</v>
      </c>
      <c r="R277" s="52">
        <v>42736</v>
      </c>
      <c r="S277" s="53">
        <v>42765</v>
      </c>
      <c r="T277" s="54"/>
      <c r="U277" s="54">
        <v>1</v>
      </c>
      <c r="V277" s="69"/>
      <c r="W277" s="69" t="s">
        <v>59</v>
      </c>
      <c r="X277" s="69"/>
      <c r="Y277" s="69"/>
      <c r="Z277" s="55">
        <f t="shared" si="8"/>
        <v>0</v>
      </c>
    </row>
    <row r="278" spans="2:26" ht="15" x14ac:dyDescent="0.25">
      <c r="B278" s="43">
        <v>173</v>
      </c>
      <c r="C278" s="44" t="s">
        <v>495</v>
      </c>
      <c r="D278" s="45">
        <v>5</v>
      </c>
      <c r="E278" s="46" t="s">
        <v>54</v>
      </c>
      <c r="F278" s="47" t="s">
        <v>496</v>
      </c>
      <c r="G278" s="48" t="s">
        <v>56</v>
      </c>
      <c r="H278" s="58" t="s">
        <v>56</v>
      </c>
      <c r="I278" s="49">
        <v>79913937</v>
      </c>
      <c r="J278" s="47" t="s">
        <v>497</v>
      </c>
      <c r="K278" s="50">
        <v>5546666</v>
      </c>
      <c r="L278" s="45"/>
      <c r="M278" s="50"/>
      <c r="N278" s="50">
        <f t="shared" si="7"/>
        <v>5546666</v>
      </c>
      <c r="O278" s="50">
        <v>2513334</v>
      </c>
      <c r="P278" s="45" t="s">
        <v>58</v>
      </c>
      <c r="Q278" s="52">
        <v>42670</v>
      </c>
      <c r="R278" s="52">
        <v>42676</v>
      </c>
      <c r="S278" s="53">
        <v>42735</v>
      </c>
      <c r="T278" s="54">
        <v>2.1</v>
      </c>
      <c r="U278" s="54"/>
      <c r="V278" s="69"/>
      <c r="W278" s="69" t="s">
        <v>59</v>
      </c>
      <c r="X278" s="69"/>
      <c r="Y278" s="69"/>
      <c r="Z278" s="55">
        <f t="shared" si="8"/>
        <v>0.45312517465446811</v>
      </c>
    </row>
    <row r="279" spans="2:26" ht="15" x14ac:dyDescent="0.25">
      <c r="B279" s="43">
        <v>173</v>
      </c>
      <c r="C279" s="44" t="s">
        <v>495</v>
      </c>
      <c r="D279" s="45">
        <v>5</v>
      </c>
      <c r="E279" s="46" t="s">
        <v>54</v>
      </c>
      <c r="F279" s="47" t="s">
        <v>496</v>
      </c>
      <c r="G279" s="48" t="s">
        <v>56</v>
      </c>
      <c r="H279" s="58" t="s">
        <v>56</v>
      </c>
      <c r="I279" s="49">
        <v>79913937</v>
      </c>
      <c r="J279" s="47" t="s">
        <v>497</v>
      </c>
      <c r="K279" s="50"/>
      <c r="L279" s="45"/>
      <c r="M279" s="60">
        <v>2600000</v>
      </c>
      <c r="N279" s="50">
        <f t="shared" si="7"/>
        <v>2600000</v>
      </c>
      <c r="O279" s="50">
        <v>0</v>
      </c>
      <c r="P279" s="45" t="s">
        <v>58</v>
      </c>
      <c r="Q279" s="52">
        <v>42732</v>
      </c>
      <c r="R279" s="52">
        <v>42736</v>
      </c>
      <c r="S279" s="53">
        <v>42765</v>
      </c>
      <c r="T279" s="54"/>
      <c r="U279" s="54">
        <v>1</v>
      </c>
      <c r="V279" s="69"/>
      <c r="W279" s="69" t="s">
        <v>59</v>
      </c>
      <c r="X279" s="69"/>
      <c r="Y279" s="69"/>
      <c r="Z279" s="55">
        <f t="shared" si="8"/>
        <v>0</v>
      </c>
    </row>
    <row r="280" spans="2:26" ht="15" x14ac:dyDescent="0.25">
      <c r="B280" s="43">
        <v>174</v>
      </c>
      <c r="C280" s="44" t="s">
        <v>498</v>
      </c>
      <c r="D280" s="45">
        <v>5</v>
      </c>
      <c r="E280" s="46" t="s">
        <v>54</v>
      </c>
      <c r="F280" s="47" t="s">
        <v>499</v>
      </c>
      <c r="G280" s="48" t="s">
        <v>56</v>
      </c>
      <c r="H280" s="58" t="s">
        <v>56</v>
      </c>
      <c r="I280" s="49">
        <v>52275719</v>
      </c>
      <c r="J280" s="47" t="s">
        <v>500</v>
      </c>
      <c r="K280" s="50">
        <v>4834000</v>
      </c>
      <c r="L280" s="45"/>
      <c r="M280" s="50"/>
      <c r="N280" s="50">
        <f t="shared" si="7"/>
        <v>4834000</v>
      </c>
      <c r="O280" s="50">
        <v>1750000</v>
      </c>
      <c r="P280" s="45" t="s">
        <v>58</v>
      </c>
      <c r="Q280" s="52">
        <v>42676</v>
      </c>
      <c r="R280" s="52">
        <v>42684</v>
      </c>
      <c r="S280" s="53">
        <v>42735</v>
      </c>
      <c r="T280" s="54">
        <v>1.9</v>
      </c>
      <c r="U280" s="54"/>
      <c r="V280" s="69"/>
      <c r="W280" s="69" t="s">
        <v>59</v>
      </c>
      <c r="X280" s="69"/>
      <c r="Y280" s="69"/>
      <c r="Z280" s="55">
        <f t="shared" si="8"/>
        <v>0.36201903185767481</v>
      </c>
    </row>
    <row r="281" spans="2:26" ht="15" x14ac:dyDescent="0.25">
      <c r="B281" s="43">
        <v>174</v>
      </c>
      <c r="C281" s="44" t="s">
        <v>498</v>
      </c>
      <c r="D281" s="45">
        <v>5</v>
      </c>
      <c r="E281" s="46" t="s">
        <v>54</v>
      </c>
      <c r="F281" s="47" t="s">
        <v>499</v>
      </c>
      <c r="G281" s="48" t="s">
        <v>56</v>
      </c>
      <c r="H281" s="58" t="s">
        <v>56</v>
      </c>
      <c r="I281" s="49">
        <v>52275719</v>
      </c>
      <c r="J281" s="47" t="s">
        <v>500</v>
      </c>
      <c r="K281" s="50"/>
      <c r="L281" s="45"/>
      <c r="M281" s="60">
        <v>2416666</v>
      </c>
      <c r="N281" s="50">
        <f t="shared" si="7"/>
        <v>2416666</v>
      </c>
      <c r="O281" s="50">
        <v>0</v>
      </c>
      <c r="P281" s="45" t="s">
        <v>58</v>
      </c>
      <c r="Q281" s="52">
        <v>42732</v>
      </c>
      <c r="R281" s="52">
        <v>42736</v>
      </c>
      <c r="S281" s="53">
        <v>42765</v>
      </c>
      <c r="T281" s="54"/>
      <c r="U281" s="54">
        <v>0.96</v>
      </c>
      <c r="V281" s="69"/>
      <c r="W281" s="69" t="s">
        <v>59</v>
      </c>
      <c r="X281" s="69"/>
      <c r="Y281" s="69"/>
      <c r="Z281" s="55">
        <f t="shared" si="8"/>
        <v>0</v>
      </c>
    </row>
    <row r="282" spans="2:26" ht="15" x14ac:dyDescent="0.25">
      <c r="B282" s="43">
        <v>175</v>
      </c>
      <c r="C282" s="44" t="s">
        <v>501</v>
      </c>
      <c r="D282" s="45">
        <v>5</v>
      </c>
      <c r="E282" s="46" t="s">
        <v>54</v>
      </c>
      <c r="F282" s="47" t="s">
        <v>502</v>
      </c>
      <c r="G282" s="48" t="s">
        <v>56</v>
      </c>
      <c r="H282" s="58" t="s">
        <v>56</v>
      </c>
      <c r="I282" s="49">
        <v>1026288655</v>
      </c>
      <c r="J282" s="47" t="s">
        <v>503</v>
      </c>
      <c r="K282" s="50">
        <v>4833333</v>
      </c>
      <c r="L282" s="45"/>
      <c r="M282" s="50"/>
      <c r="N282" s="50">
        <f t="shared" si="7"/>
        <v>4833333</v>
      </c>
      <c r="O282" s="50">
        <v>1666667</v>
      </c>
      <c r="P282" s="45" t="s">
        <v>58</v>
      </c>
      <c r="Q282" s="52">
        <v>42676</v>
      </c>
      <c r="R282" s="52">
        <v>42685</v>
      </c>
      <c r="S282" s="53">
        <v>42735</v>
      </c>
      <c r="T282" s="54">
        <v>1.9</v>
      </c>
      <c r="U282" s="54"/>
      <c r="V282" s="69"/>
      <c r="W282" s="69"/>
      <c r="X282" s="69" t="s">
        <v>59</v>
      </c>
      <c r="Y282" s="69"/>
      <c r="Z282" s="55">
        <f t="shared" si="8"/>
        <v>0.34482767895363303</v>
      </c>
    </row>
    <row r="283" spans="2:26" ht="15" x14ac:dyDescent="0.25">
      <c r="B283" s="43">
        <v>176</v>
      </c>
      <c r="C283" s="44" t="s">
        <v>504</v>
      </c>
      <c r="D283" s="45">
        <v>5</v>
      </c>
      <c r="E283" s="46" t="s">
        <v>54</v>
      </c>
      <c r="F283" s="47" t="s">
        <v>372</v>
      </c>
      <c r="G283" s="48" t="s">
        <v>56</v>
      </c>
      <c r="H283" s="58" t="s">
        <v>56</v>
      </c>
      <c r="I283" s="49">
        <v>53081762</v>
      </c>
      <c r="J283" s="47" t="s">
        <v>505</v>
      </c>
      <c r="K283" s="50">
        <v>3673333</v>
      </c>
      <c r="L283" s="45"/>
      <c r="M283" s="50"/>
      <c r="N283" s="50">
        <f t="shared" si="7"/>
        <v>3673333</v>
      </c>
      <c r="O283" s="50">
        <v>1330000</v>
      </c>
      <c r="P283" s="45" t="s">
        <v>58</v>
      </c>
      <c r="Q283" s="52">
        <v>42676</v>
      </c>
      <c r="R283" s="52">
        <v>42684</v>
      </c>
      <c r="S283" s="53">
        <v>42735</v>
      </c>
      <c r="T283" s="54">
        <v>1.9</v>
      </c>
      <c r="U283" s="54"/>
      <c r="V283" s="69"/>
      <c r="W283" s="69"/>
      <c r="X283" s="69" t="s">
        <v>59</v>
      </c>
      <c r="Y283" s="69"/>
      <c r="Z283" s="55">
        <f t="shared" si="8"/>
        <v>0.36206899837286738</v>
      </c>
    </row>
    <row r="284" spans="2:26" ht="15" x14ac:dyDescent="0.25">
      <c r="B284" s="43">
        <v>177</v>
      </c>
      <c r="C284" s="44" t="s">
        <v>506</v>
      </c>
      <c r="D284" s="45">
        <v>5</v>
      </c>
      <c r="E284" s="46" t="s">
        <v>54</v>
      </c>
      <c r="F284" s="47" t="s">
        <v>372</v>
      </c>
      <c r="G284" s="48" t="s">
        <v>56</v>
      </c>
      <c r="H284" s="58" t="s">
        <v>56</v>
      </c>
      <c r="I284" s="49">
        <v>1019099233</v>
      </c>
      <c r="J284" s="47" t="s">
        <v>507</v>
      </c>
      <c r="K284" s="50">
        <v>3674000</v>
      </c>
      <c r="L284" s="45"/>
      <c r="M284" s="50"/>
      <c r="N284" s="50">
        <f t="shared" si="7"/>
        <v>3674000</v>
      </c>
      <c r="O284" s="50">
        <v>1266667</v>
      </c>
      <c r="P284" s="45" t="s">
        <v>58</v>
      </c>
      <c r="Q284" s="52">
        <v>42676</v>
      </c>
      <c r="R284" s="52">
        <v>42685</v>
      </c>
      <c r="S284" s="53">
        <v>42735</v>
      </c>
      <c r="T284" s="54">
        <v>1.9</v>
      </c>
      <c r="U284" s="54"/>
      <c r="V284" s="69"/>
      <c r="W284" s="69" t="s">
        <v>59</v>
      </c>
      <c r="X284" s="69"/>
      <c r="Y284" s="69"/>
      <c r="Z284" s="55">
        <f t="shared" si="8"/>
        <v>0.34476510615133371</v>
      </c>
    </row>
    <row r="285" spans="2:26" ht="15" x14ac:dyDescent="0.25">
      <c r="B285" s="43">
        <v>177</v>
      </c>
      <c r="C285" s="44" t="s">
        <v>506</v>
      </c>
      <c r="D285" s="45">
        <v>5</v>
      </c>
      <c r="E285" s="46" t="s">
        <v>54</v>
      </c>
      <c r="F285" s="47" t="s">
        <v>372</v>
      </c>
      <c r="G285" s="48" t="s">
        <v>56</v>
      </c>
      <c r="H285" s="58" t="s">
        <v>56</v>
      </c>
      <c r="I285" s="49">
        <v>1019099233</v>
      </c>
      <c r="J285" s="47" t="s">
        <v>507</v>
      </c>
      <c r="K285" s="50"/>
      <c r="L285" s="45"/>
      <c r="M285" s="60">
        <v>1836666</v>
      </c>
      <c r="N285" s="50">
        <f t="shared" si="7"/>
        <v>1836666</v>
      </c>
      <c r="O285" s="50">
        <v>0</v>
      </c>
      <c r="P285" s="45" t="s">
        <v>58</v>
      </c>
      <c r="Q285" s="52">
        <v>42731</v>
      </c>
      <c r="R285" s="52">
        <v>42736</v>
      </c>
      <c r="S285" s="53">
        <v>42764</v>
      </c>
      <c r="T285" s="54"/>
      <c r="U285" s="54">
        <v>0.96</v>
      </c>
      <c r="V285" s="69"/>
      <c r="W285" s="69" t="s">
        <v>59</v>
      </c>
      <c r="X285" s="69"/>
      <c r="Y285" s="69"/>
      <c r="Z285" s="55">
        <f t="shared" si="8"/>
        <v>0</v>
      </c>
    </row>
    <row r="286" spans="2:26" ht="15" x14ac:dyDescent="0.25">
      <c r="B286" s="43">
        <v>178</v>
      </c>
      <c r="C286" s="44" t="s">
        <v>508</v>
      </c>
      <c r="D286" s="45">
        <v>5</v>
      </c>
      <c r="E286" s="46" t="s">
        <v>54</v>
      </c>
      <c r="F286" s="47" t="s">
        <v>509</v>
      </c>
      <c r="G286" s="48" t="s">
        <v>125</v>
      </c>
      <c r="H286" s="58" t="s">
        <v>125</v>
      </c>
      <c r="I286" s="49">
        <v>80235483</v>
      </c>
      <c r="J286" s="47" t="s">
        <v>510</v>
      </c>
      <c r="K286" s="50">
        <v>4600000</v>
      </c>
      <c r="L286" s="45"/>
      <c r="M286" s="50"/>
      <c r="N286" s="50">
        <f t="shared" si="7"/>
        <v>4600000</v>
      </c>
      <c r="O286" s="50">
        <v>1686667</v>
      </c>
      <c r="P286" s="45" t="s">
        <v>58</v>
      </c>
      <c r="Q286" s="52">
        <v>42676</v>
      </c>
      <c r="R286" s="52">
        <v>42683</v>
      </c>
      <c r="S286" s="53">
        <v>42735</v>
      </c>
      <c r="T286" s="54">
        <v>2</v>
      </c>
      <c r="U286" s="54"/>
      <c r="V286" s="69"/>
      <c r="W286" s="69"/>
      <c r="X286" s="69" t="s">
        <v>59</v>
      </c>
      <c r="Y286" s="69"/>
      <c r="Z286" s="55">
        <f t="shared" si="8"/>
        <v>0.36666673913043479</v>
      </c>
    </row>
    <row r="287" spans="2:26" ht="15" x14ac:dyDescent="0.25">
      <c r="B287" s="43">
        <v>179</v>
      </c>
      <c r="C287" s="44" t="s">
        <v>511</v>
      </c>
      <c r="D287" s="45">
        <v>11</v>
      </c>
      <c r="E287" s="59" t="s">
        <v>266</v>
      </c>
      <c r="F287" s="47" t="s">
        <v>512</v>
      </c>
      <c r="G287" s="48" t="s">
        <v>56</v>
      </c>
      <c r="H287" s="58" t="s">
        <v>56</v>
      </c>
      <c r="I287" s="49">
        <v>830023946</v>
      </c>
      <c r="J287" s="47" t="s">
        <v>513</v>
      </c>
      <c r="K287" s="50">
        <v>30000000</v>
      </c>
      <c r="L287" s="45"/>
      <c r="M287" s="50"/>
      <c r="N287" s="50">
        <f t="shared" ref="N287:N350" si="9">K287+L287+M287</f>
        <v>30000000</v>
      </c>
      <c r="O287" s="50">
        <v>0</v>
      </c>
      <c r="P287" s="45" t="s">
        <v>58</v>
      </c>
      <c r="Q287" s="52">
        <v>42683</v>
      </c>
      <c r="R287" s="52">
        <v>42691</v>
      </c>
      <c r="S287" s="53">
        <v>42808</v>
      </c>
      <c r="T287" s="54">
        <v>4</v>
      </c>
      <c r="U287" s="54"/>
      <c r="V287" s="69"/>
      <c r="W287" s="69" t="s">
        <v>59</v>
      </c>
      <c r="X287" s="69"/>
      <c r="Y287" s="69"/>
      <c r="Z287" s="55">
        <f t="shared" si="8"/>
        <v>0</v>
      </c>
    </row>
    <row r="288" spans="2:26" ht="15" x14ac:dyDescent="0.25">
      <c r="B288" s="43">
        <v>180</v>
      </c>
      <c r="C288" s="44" t="s">
        <v>514</v>
      </c>
      <c r="D288" s="45">
        <v>6</v>
      </c>
      <c r="E288" s="59" t="s">
        <v>131</v>
      </c>
      <c r="F288" s="47" t="s">
        <v>515</v>
      </c>
      <c r="G288" s="48" t="s">
        <v>516</v>
      </c>
      <c r="H288" s="58" t="s">
        <v>516</v>
      </c>
      <c r="I288" s="49">
        <v>860053195</v>
      </c>
      <c r="J288" s="47" t="s">
        <v>517</v>
      </c>
      <c r="K288" s="50">
        <v>5500000</v>
      </c>
      <c r="L288" s="45"/>
      <c r="M288" s="50"/>
      <c r="N288" s="50">
        <f t="shared" si="9"/>
        <v>5500000</v>
      </c>
      <c r="O288" s="50">
        <v>0</v>
      </c>
      <c r="P288" s="45" t="s">
        <v>58</v>
      </c>
      <c r="Q288" s="52">
        <v>42683</v>
      </c>
      <c r="R288" s="52">
        <v>42692</v>
      </c>
      <c r="S288" s="53">
        <v>42702</v>
      </c>
      <c r="T288" s="54">
        <v>10</v>
      </c>
      <c r="U288" s="54"/>
      <c r="V288" s="69"/>
      <c r="W288" s="69"/>
      <c r="X288" s="69" t="s">
        <v>59</v>
      </c>
      <c r="Y288" s="69"/>
      <c r="Z288" s="55">
        <f t="shared" si="8"/>
        <v>0</v>
      </c>
    </row>
    <row r="289" spans="2:27" ht="15" x14ac:dyDescent="0.25">
      <c r="B289" s="43">
        <v>181</v>
      </c>
      <c r="C289" s="44" t="s">
        <v>518</v>
      </c>
      <c r="D289" s="45">
        <v>5</v>
      </c>
      <c r="E289" s="46" t="s">
        <v>54</v>
      </c>
      <c r="F289" s="47" t="s">
        <v>211</v>
      </c>
      <c r="G289" s="48" t="s">
        <v>56</v>
      </c>
      <c r="H289" s="58" t="s">
        <v>56</v>
      </c>
      <c r="I289" s="49">
        <v>55170922</v>
      </c>
      <c r="J289" s="47" t="s">
        <v>519</v>
      </c>
      <c r="K289" s="50">
        <v>7650000</v>
      </c>
      <c r="L289" s="45"/>
      <c r="M289" s="50"/>
      <c r="N289" s="50">
        <f t="shared" si="9"/>
        <v>7650000</v>
      </c>
      <c r="O289" s="50">
        <v>0</v>
      </c>
      <c r="P289" s="45" t="s">
        <v>58</v>
      </c>
      <c r="Q289" s="52">
        <v>42685</v>
      </c>
      <c r="R289" s="52">
        <v>42699</v>
      </c>
      <c r="S289" s="53">
        <v>42735</v>
      </c>
      <c r="T289" s="54">
        <v>1.7000000000000002</v>
      </c>
      <c r="U289" s="54"/>
      <c r="V289" s="69"/>
      <c r="W289" s="69" t="s">
        <v>59</v>
      </c>
      <c r="X289" s="69"/>
      <c r="Y289" s="69"/>
      <c r="Z289" s="55">
        <f t="shared" si="8"/>
        <v>0</v>
      </c>
    </row>
    <row r="290" spans="2:27" ht="15" x14ac:dyDescent="0.25">
      <c r="B290" s="43">
        <v>181</v>
      </c>
      <c r="C290" s="44" t="s">
        <v>518</v>
      </c>
      <c r="D290" s="45">
        <v>5</v>
      </c>
      <c r="E290" s="46" t="s">
        <v>54</v>
      </c>
      <c r="F290" s="47" t="s">
        <v>211</v>
      </c>
      <c r="G290" s="48" t="s">
        <v>56</v>
      </c>
      <c r="H290" s="58" t="s">
        <v>56</v>
      </c>
      <c r="I290" s="49">
        <v>55170922</v>
      </c>
      <c r="J290" s="47" t="s">
        <v>519</v>
      </c>
      <c r="K290" s="50"/>
      <c r="L290" s="45"/>
      <c r="M290" s="60">
        <v>3750000</v>
      </c>
      <c r="N290" s="50">
        <f t="shared" si="9"/>
        <v>3750000</v>
      </c>
      <c r="O290" s="50">
        <v>0</v>
      </c>
      <c r="P290" s="45" t="s">
        <v>58</v>
      </c>
      <c r="Q290" s="52">
        <v>42732</v>
      </c>
      <c r="R290" s="52">
        <v>42736</v>
      </c>
      <c r="S290" s="53">
        <v>42760</v>
      </c>
      <c r="T290" s="54"/>
      <c r="U290" s="54">
        <v>0.83</v>
      </c>
      <c r="V290" s="69"/>
      <c r="W290" s="69" t="s">
        <v>59</v>
      </c>
      <c r="X290" s="69"/>
      <c r="Y290" s="69"/>
      <c r="Z290" s="55">
        <f t="shared" si="8"/>
        <v>0</v>
      </c>
    </row>
    <row r="291" spans="2:27" ht="15" x14ac:dyDescent="0.25">
      <c r="B291" s="43">
        <v>182</v>
      </c>
      <c r="C291" s="44" t="s">
        <v>520</v>
      </c>
      <c r="D291" s="45">
        <v>5</v>
      </c>
      <c r="E291" s="46" t="s">
        <v>54</v>
      </c>
      <c r="F291" s="47" t="s">
        <v>521</v>
      </c>
      <c r="G291" s="48" t="s">
        <v>125</v>
      </c>
      <c r="H291" s="58" t="s">
        <v>125</v>
      </c>
      <c r="I291" s="49">
        <v>80497864</v>
      </c>
      <c r="J291" s="47" t="s">
        <v>522</v>
      </c>
      <c r="K291" s="50">
        <v>4059426</v>
      </c>
      <c r="L291" s="45"/>
      <c r="M291" s="50"/>
      <c r="N291" s="50">
        <f t="shared" si="9"/>
        <v>4059426</v>
      </c>
      <c r="O291" s="50">
        <v>1045800</v>
      </c>
      <c r="P291" s="45" t="s">
        <v>58</v>
      </c>
      <c r="Q291" s="52">
        <v>42685</v>
      </c>
      <c r="R291" s="52">
        <v>42690</v>
      </c>
      <c r="S291" s="53">
        <v>42735</v>
      </c>
      <c r="T291" s="54">
        <v>2.1</v>
      </c>
      <c r="U291" s="54"/>
      <c r="V291" s="69"/>
      <c r="W291" s="69" t="s">
        <v>59</v>
      </c>
      <c r="X291" s="69"/>
      <c r="Y291" s="69"/>
      <c r="Z291" s="55">
        <f t="shared" si="8"/>
        <v>0.25762262940622638</v>
      </c>
    </row>
    <row r="292" spans="2:27" ht="15.75" thickBot="1" x14ac:dyDescent="0.3">
      <c r="B292" s="43">
        <v>182</v>
      </c>
      <c r="C292" s="44" t="s">
        <v>520</v>
      </c>
      <c r="D292" s="45">
        <v>5</v>
      </c>
      <c r="E292" s="46" t="s">
        <v>54</v>
      </c>
      <c r="F292" s="47" t="s">
        <v>521</v>
      </c>
      <c r="G292" s="48" t="s">
        <v>125</v>
      </c>
      <c r="H292" s="58" t="s">
        <v>125</v>
      </c>
      <c r="I292" s="49">
        <v>80497864</v>
      </c>
      <c r="J292" s="47" t="s">
        <v>522</v>
      </c>
      <c r="K292" s="50"/>
      <c r="L292" s="45"/>
      <c r="M292" s="60">
        <v>1933100</v>
      </c>
      <c r="N292" s="50">
        <f t="shared" si="9"/>
        <v>1933100</v>
      </c>
      <c r="O292" s="50">
        <v>0</v>
      </c>
      <c r="P292" s="45" t="s">
        <v>58</v>
      </c>
      <c r="Q292" s="52">
        <v>42733</v>
      </c>
      <c r="R292" s="52">
        <v>42736</v>
      </c>
      <c r="S292" s="53">
        <v>42765</v>
      </c>
      <c r="T292" s="54"/>
      <c r="U292" s="54">
        <v>1</v>
      </c>
      <c r="V292" s="69"/>
      <c r="W292" s="69" t="s">
        <v>59</v>
      </c>
      <c r="X292" s="69"/>
      <c r="Y292" s="69"/>
      <c r="Z292" s="55">
        <f t="shared" si="8"/>
        <v>0</v>
      </c>
    </row>
    <row r="293" spans="2:27" ht="16.5" thickTop="1" thickBot="1" x14ac:dyDescent="0.3">
      <c r="B293" s="43">
        <v>183</v>
      </c>
      <c r="C293" s="44" t="s">
        <v>523</v>
      </c>
      <c r="D293" s="45">
        <v>5</v>
      </c>
      <c r="E293" s="46" t="s">
        <v>54</v>
      </c>
      <c r="F293" s="47" t="s">
        <v>444</v>
      </c>
      <c r="G293" s="48" t="s">
        <v>56</v>
      </c>
      <c r="H293" s="58" t="s">
        <v>56</v>
      </c>
      <c r="I293" s="49">
        <v>1019005957</v>
      </c>
      <c r="J293" s="47" t="s">
        <v>524</v>
      </c>
      <c r="K293" s="50">
        <v>5000000</v>
      </c>
      <c r="L293" s="45"/>
      <c r="M293" s="50"/>
      <c r="N293" s="50">
        <f t="shared" si="9"/>
        <v>5000000</v>
      </c>
      <c r="O293" s="50">
        <v>800000</v>
      </c>
      <c r="P293" s="45" t="s">
        <v>58</v>
      </c>
      <c r="Q293" s="52">
        <v>42684</v>
      </c>
      <c r="R293" s="52">
        <v>42697</v>
      </c>
      <c r="S293" s="53">
        <v>42735</v>
      </c>
      <c r="T293" s="54">
        <v>1.6</v>
      </c>
      <c r="U293" s="54"/>
      <c r="V293" s="69"/>
      <c r="W293" s="69" t="s">
        <v>59</v>
      </c>
      <c r="X293" s="69"/>
      <c r="Y293" s="69"/>
      <c r="Z293" s="55">
        <f t="shared" si="8"/>
        <v>0.16</v>
      </c>
      <c r="AA293" s="41"/>
    </row>
    <row r="294" spans="2:27" ht="16.5" thickTop="1" thickBot="1" x14ac:dyDescent="0.3">
      <c r="B294" s="43">
        <v>183</v>
      </c>
      <c r="C294" s="44" t="s">
        <v>523</v>
      </c>
      <c r="D294" s="45">
        <v>5</v>
      </c>
      <c r="E294" s="46" t="s">
        <v>54</v>
      </c>
      <c r="F294" s="47" t="s">
        <v>444</v>
      </c>
      <c r="G294" s="48" t="s">
        <v>56</v>
      </c>
      <c r="H294" s="58" t="s">
        <v>56</v>
      </c>
      <c r="I294" s="49">
        <v>1019005957</v>
      </c>
      <c r="J294" s="47" t="s">
        <v>524</v>
      </c>
      <c r="K294" s="50"/>
      <c r="L294" s="45"/>
      <c r="M294" s="60">
        <v>1900000</v>
      </c>
      <c r="N294" s="50">
        <f t="shared" si="9"/>
        <v>1900000</v>
      </c>
      <c r="O294" s="50">
        <v>0</v>
      </c>
      <c r="P294" s="45" t="s">
        <v>58</v>
      </c>
      <c r="Q294" s="52">
        <v>42733</v>
      </c>
      <c r="R294" s="52">
        <v>42736</v>
      </c>
      <c r="S294" s="53">
        <v>42754</v>
      </c>
      <c r="T294" s="54"/>
      <c r="U294" s="54">
        <v>0.63</v>
      </c>
      <c r="V294" s="69"/>
      <c r="W294" s="69" t="s">
        <v>59</v>
      </c>
      <c r="X294" s="69"/>
      <c r="Y294" s="69"/>
      <c r="Z294" s="55">
        <f t="shared" si="8"/>
        <v>0</v>
      </c>
      <c r="AA294" s="41"/>
    </row>
    <row r="295" spans="2:27" ht="16.5" thickTop="1" thickBot="1" x14ac:dyDescent="0.3">
      <c r="B295" s="43">
        <v>184</v>
      </c>
      <c r="C295" s="44" t="s">
        <v>525</v>
      </c>
      <c r="D295" s="45">
        <v>5</v>
      </c>
      <c r="E295" s="46" t="s">
        <v>54</v>
      </c>
      <c r="F295" s="47" t="s">
        <v>526</v>
      </c>
      <c r="G295" s="48" t="s">
        <v>56</v>
      </c>
      <c r="H295" s="58" t="s">
        <v>56</v>
      </c>
      <c r="I295" s="49">
        <v>1020729968</v>
      </c>
      <c r="J295" s="47" t="s">
        <v>527</v>
      </c>
      <c r="K295" s="50">
        <v>6534000</v>
      </c>
      <c r="L295" s="45"/>
      <c r="M295" s="50"/>
      <c r="N295" s="50">
        <f t="shared" si="9"/>
        <v>6534000</v>
      </c>
      <c r="O295" s="50">
        <v>2533333</v>
      </c>
      <c r="P295" s="45" t="s">
        <v>58</v>
      </c>
      <c r="Q295" s="52">
        <v>42685</v>
      </c>
      <c r="R295" s="52">
        <v>42695</v>
      </c>
      <c r="S295" s="53">
        <v>42735</v>
      </c>
      <c r="T295" s="54">
        <v>1.6</v>
      </c>
      <c r="U295" s="54"/>
      <c r="V295" s="69"/>
      <c r="W295" s="69" t="s">
        <v>59</v>
      </c>
      <c r="X295" s="69"/>
      <c r="Y295" s="69"/>
      <c r="Z295" s="55">
        <f t="shared" si="8"/>
        <v>0.38771548821548824</v>
      </c>
      <c r="AA295" s="41"/>
    </row>
    <row r="296" spans="2:27" ht="16.5" thickTop="1" thickBot="1" x14ac:dyDescent="0.3">
      <c r="B296" s="43">
        <v>184</v>
      </c>
      <c r="C296" s="44" t="s">
        <v>525</v>
      </c>
      <c r="D296" s="45">
        <v>5</v>
      </c>
      <c r="E296" s="46" t="s">
        <v>54</v>
      </c>
      <c r="F296" s="47" t="s">
        <v>526</v>
      </c>
      <c r="G296" s="48" t="s">
        <v>56</v>
      </c>
      <c r="H296" s="58" t="s">
        <v>56</v>
      </c>
      <c r="I296" s="49">
        <v>1020729968</v>
      </c>
      <c r="J296" s="47" t="s">
        <v>527</v>
      </c>
      <c r="K296" s="50"/>
      <c r="L296" s="45"/>
      <c r="M296" s="60">
        <v>3200000</v>
      </c>
      <c r="N296" s="50">
        <f t="shared" si="9"/>
        <v>3200000</v>
      </c>
      <c r="O296" s="50">
        <v>0</v>
      </c>
      <c r="P296" s="45" t="s">
        <v>58</v>
      </c>
      <c r="Q296" s="52">
        <v>42733</v>
      </c>
      <c r="R296" s="52">
        <v>42736</v>
      </c>
      <c r="S296" s="53">
        <v>42759</v>
      </c>
      <c r="T296" s="54"/>
      <c r="U296" s="54">
        <v>0.8</v>
      </c>
      <c r="V296" s="69"/>
      <c r="W296" s="69" t="s">
        <v>59</v>
      </c>
      <c r="X296" s="69"/>
      <c r="Y296" s="69"/>
      <c r="Z296" s="55">
        <f t="shared" si="8"/>
        <v>0</v>
      </c>
      <c r="AA296" s="41"/>
    </row>
    <row r="297" spans="2:27" ht="16.5" thickTop="1" thickBot="1" x14ac:dyDescent="0.3">
      <c r="B297" s="43">
        <v>185</v>
      </c>
      <c r="C297" s="44" t="s">
        <v>528</v>
      </c>
      <c r="D297" s="45">
        <v>5</v>
      </c>
      <c r="E297" s="46" t="s">
        <v>54</v>
      </c>
      <c r="F297" s="47" t="s">
        <v>529</v>
      </c>
      <c r="G297" s="48" t="s">
        <v>56</v>
      </c>
      <c r="H297" s="58" t="s">
        <v>56</v>
      </c>
      <c r="I297" s="49">
        <v>24052625</v>
      </c>
      <c r="J297" s="47" t="s">
        <v>530</v>
      </c>
      <c r="K297" s="50">
        <v>7500000</v>
      </c>
      <c r="L297" s="45"/>
      <c r="M297" s="50"/>
      <c r="N297" s="50">
        <f t="shared" si="9"/>
        <v>7500000</v>
      </c>
      <c r="O297" s="50">
        <v>0</v>
      </c>
      <c r="P297" s="45" t="s">
        <v>58</v>
      </c>
      <c r="Q297" s="52">
        <v>42685</v>
      </c>
      <c r="R297" s="52">
        <v>42697</v>
      </c>
      <c r="S297" s="53">
        <v>42735</v>
      </c>
      <c r="T297" s="54">
        <v>1.6</v>
      </c>
      <c r="U297" s="54"/>
      <c r="V297" s="69"/>
      <c r="W297" s="69" t="s">
        <v>59</v>
      </c>
      <c r="X297" s="69"/>
      <c r="Y297" s="69"/>
      <c r="Z297" s="55">
        <f t="shared" si="8"/>
        <v>0</v>
      </c>
      <c r="AA297" s="41"/>
    </row>
    <row r="298" spans="2:27" ht="16.5" thickTop="1" thickBot="1" x14ac:dyDescent="0.3">
      <c r="B298" s="43">
        <v>185</v>
      </c>
      <c r="C298" s="44" t="s">
        <v>528</v>
      </c>
      <c r="D298" s="45">
        <v>5</v>
      </c>
      <c r="E298" s="46" t="s">
        <v>54</v>
      </c>
      <c r="F298" s="47" t="s">
        <v>529</v>
      </c>
      <c r="G298" s="48" t="s">
        <v>56</v>
      </c>
      <c r="H298" s="58" t="s">
        <v>56</v>
      </c>
      <c r="I298" s="49">
        <v>24052625</v>
      </c>
      <c r="J298" s="47" t="s">
        <v>530</v>
      </c>
      <c r="K298" s="50"/>
      <c r="L298" s="45"/>
      <c r="M298" s="60">
        <v>3750000</v>
      </c>
      <c r="N298" s="50">
        <f t="shared" si="9"/>
        <v>3750000</v>
      </c>
      <c r="O298" s="50">
        <v>0</v>
      </c>
      <c r="P298" s="45" t="s">
        <v>58</v>
      </c>
      <c r="Q298" s="52">
        <v>42733</v>
      </c>
      <c r="R298" s="52">
        <v>42736</v>
      </c>
      <c r="S298" s="53">
        <v>42760</v>
      </c>
      <c r="T298" s="54"/>
      <c r="U298" s="54">
        <v>0.83</v>
      </c>
      <c r="V298" s="69"/>
      <c r="W298" s="69" t="s">
        <v>59</v>
      </c>
      <c r="X298" s="69"/>
      <c r="Y298" s="69"/>
      <c r="Z298" s="55">
        <f t="shared" si="8"/>
        <v>0</v>
      </c>
      <c r="AA298" s="41"/>
    </row>
    <row r="299" spans="2:27" ht="16.5" thickTop="1" thickBot="1" x14ac:dyDescent="0.3">
      <c r="B299" s="43">
        <v>186</v>
      </c>
      <c r="C299" s="44" t="s">
        <v>531</v>
      </c>
      <c r="D299" s="45">
        <v>5</v>
      </c>
      <c r="E299" s="46" t="s">
        <v>54</v>
      </c>
      <c r="F299" s="47" t="s">
        <v>211</v>
      </c>
      <c r="G299" s="48" t="s">
        <v>56</v>
      </c>
      <c r="H299" s="58" t="s">
        <v>56</v>
      </c>
      <c r="I299" s="49">
        <v>12275921</v>
      </c>
      <c r="J299" s="47" t="s">
        <v>532</v>
      </c>
      <c r="K299" s="50">
        <v>7500000</v>
      </c>
      <c r="L299" s="45"/>
      <c r="M299" s="50"/>
      <c r="N299" s="50">
        <f t="shared" si="9"/>
        <v>7500000</v>
      </c>
      <c r="O299" s="50">
        <v>0</v>
      </c>
      <c r="P299" s="45" t="s">
        <v>58</v>
      </c>
      <c r="Q299" s="52">
        <v>42685</v>
      </c>
      <c r="R299" s="52">
        <v>42691</v>
      </c>
      <c r="S299" s="53">
        <v>42735</v>
      </c>
      <c r="T299" s="54">
        <v>1.6</v>
      </c>
      <c r="U299" s="54"/>
      <c r="V299" s="69"/>
      <c r="W299" s="69" t="s">
        <v>59</v>
      </c>
      <c r="X299" s="69"/>
      <c r="Y299" s="69"/>
      <c r="Z299" s="55">
        <f t="shared" si="8"/>
        <v>0</v>
      </c>
      <c r="AA299" s="41"/>
    </row>
    <row r="300" spans="2:27" ht="16.5" thickTop="1" thickBot="1" x14ac:dyDescent="0.3">
      <c r="B300" s="43">
        <v>186</v>
      </c>
      <c r="C300" s="44" t="s">
        <v>531</v>
      </c>
      <c r="D300" s="45">
        <v>5</v>
      </c>
      <c r="E300" s="46" t="s">
        <v>54</v>
      </c>
      <c r="F300" s="47" t="s">
        <v>211</v>
      </c>
      <c r="G300" s="48" t="s">
        <v>56</v>
      </c>
      <c r="H300" s="58" t="s">
        <v>56</v>
      </c>
      <c r="I300" s="49">
        <v>12275921</v>
      </c>
      <c r="J300" s="47" t="s">
        <v>532</v>
      </c>
      <c r="K300" s="50"/>
      <c r="L300" s="45"/>
      <c r="M300" s="60">
        <v>3750000</v>
      </c>
      <c r="N300" s="50">
        <f t="shared" si="9"/>
        <v>3750000</v>
      </c>
      <c r="O300" s="50">
        <v>0</v>
      </c>
      <c r="P300" s="45" t="s">
        <v>58</v>
      </c>
      <c r="Q300" s="52">
        <v>42733</v>
      </c>
      <c r="R300" s="52">
        <v>42736</v>
      </c>
      <c r="S300" s="53">
        <v>42760</v>
      </c>
      <c r="T300" s="54"/>
      <c r="U300" s="54">
        <v>0.83</v>
      </c>
      <c r="V300" s="69"/>
      <c r="W300" s="69" t="s">
        <v>59</v>
      </c>
      <c r="X300" s="69"/>
      <c r="Y300" s="69"/>
      <c r="Z300" s="55">
        <f t="shared" si="8"/>
        <v>0</v>
      </c>
      <c r="AA300" s="41"/>
    </row>
    <row r="301" spans="2:27" ht="16.5" thickTop="1" thickBot="1" x14ac:dyDescent="0.3">
      <c r="B301" s="43">
        <v>187</v>
      </c>
      <c r="C301" s="44" t="s">
        <v>533</v>
      </c>
      <c r="D301" s="45">
        <v>5</v>
      </c>
      <c r="E301" s="46" t="s">
        <v>54</v>
      </c>
      <c r="F301" s="47" t="s">
        <v>534</v>
      </c>
      <c r="G301" s="48" t="s">
        <v>56</v>
      </c>
      <c r="H301" s="58" t="s">
        <v>56</v>
      </c>
      <c r="I301" s="49">
        <v>53140978</v>
      </c>
      <c r="J301" s="47" t="s">
        <v>535</v>
      </c>
      <c r="K301" s="50">
        <v>5833333</v>
      </c>
      <c r="L301" s="45"/>
      <c r="M301" s="50"/>
      <c r="N301" s="50">
        <f t="shared" si="9"/>
        <v>5833333</v>
      </c>
      <c r="O301" s="50">
        <v>1750000</v>
      </c>
      <c r="P301" s="45" t="s">
        <v>58</v>
      </c>
      <c r="Q301" s="52">
        <v>42690</v>
      </c>
      <c r="R301" s="52">
        <v>42690</v>
      </c>
      <c r="S301" s="53">
        <v>42735</v>
      </c>
      <c r="T301" s="54">
        <v>1.6</v>
      </c>
      <c r="U301" s="54"/>
      <c r="V301" s="69"/>
      <c r="W301" s="69" t="s">
        <v>59</v>
      </c>
      <c r="X301" s="69"/>
      <c r="Y301" s="69"/>
      <c r="Z301" s="55">
        <f t="shared" si="8"/>
        <v>0.30000001714285812</v>
      </c>
      <c r="AA301" s="41"/>
    </row>
    <row r="302" spans="2:27" ht="16.5" thickTop="1" thickBot="1" x14ac:dyDescent="0.3">
      <c r="B302" s="43">
        <v>187</v>
      </c>
      <c r="C302" s="44" t="s">
        <v>533</v>
      </c>
      <c r="D302" s="45">
        <v>5</v>
      </c>
      <c r="E302" s="46" t="s">
        <v>54</v>
      </c>
      <c r="F302" s="47" t="s">
        <v>534</v>
      </c>
      <c r="G302" s="48" t="s">
        <v>56</v>
      </c>
      <c r="H302" s="58" t="s">
        <v>56</v>
      </c>
      <c r="I302" s="49">
        <v>53140978</v>
      </c>
      <c r="J302" s="47" t="s">
        <v>535</v>
      </c>
      <c r="K302" s="50"/>
      <c r="L302" s="45"/>
      <c r="M302" s="60">
        <v>2916666</v>
      </c>
      <c r="N302" s="50">
        <f t="shared" si="9"/>
        <v>2916666</v>
      </c>
      <c r="O302" s="50">
        <v>0</v>
      </c>
      <c r="P302" s="45" t="s">
        <v>58</v>
      </c>
      <c r="Q302" s="52">
        <v>42731</v>
      </c>
      <c r="R302" s="52">
        <v>42736</v>
      </c>
      <c r="S302" s="53">
        <v>42760</v>
      </c>
      <c r="T302" s="54"/>
      <c r="U302" s="54">
        <v>0.83</v>
      </c>
      <c r="V302" s="69"/>
      <c r="W302" s="69" t="s">
        <v>59</v>
      </c>
      <c r="X302" s="69"/>
      <c r="Y302" s="69"/>
      <c r="Z302" s="55">
        <f t="shared" si="8"/>
        <v>0</v>
      </c>
      <c r="AA302" s="41"/>
    </row>
    <row r="303" spans="2:27" ht="16.5" thickTop="1" thickBot="1" x14ac:dyDescent="0.3">
      <c r="B303" s="43">
        <v>188</v>
      </c>
      <c r="C303" s="44" t="s">
        <v>536</v>
      </c>
      <c r="D303" s="45">
        <v>5</v>
      </c>
      <c r="E303" s="46" t="s">
        <v>54</v>
      </c>
      <c r="F303" s="47" t="s">
        <v>537</v>
      </c>
      <c r="G303" s="48" t="s">
        <v>56</v>
      </c>
      <c r="H303" s="58" t="s">
        <v>56</v>
      </c>
      <c r="I303" s="49">
        <v>1018407461</v>
      </c>
      <c r="J303" s="47" t="s">
        <v>538</v>
      </c>
      <c r="K303" s="50">
        <v>5608000</v>
      </c>
      <c r="L303" s="45"/>
      <c r="M303" s="50"/>
      <c r="N303" s="50">
        <f t="shared" si="9"/>
        <v>5608000</v>
      </c>
      <c r="O303" s="50">
        <v>0</v>
      </c>
      <c r="P303" s="45" t="s">
        <v>58</v>
      </c>
      <c r="Q303" s="52">
        <v>42692</v>
      </c>
      <c r="R303" s="52">
        <v>42696</v>
      </c>
      <c r="S303" s="53">
        <v>42735</v>
      </c>
      <c r="T303" s="54">
        <v>1.4</v>
      </c>
      <c r="U303" s="54"/>
      <c r="V303" s="69"/>
      <c r="W303" s="69" t="s">
        <v>59</v>
      </c>
      <c r="X303" s="69"/>
      <c r="Y303" s="69"/>
      <c r="Z303" s="55">
        <f t="shared" si="8"/>
        <v>0</v>
      </c>
      <c r="AA303" s="41"/>
    </row>
    <row r="304" spans="2:27" ht="16.5" thickTop="1" thickBot="1" x14ac:dyDescent="0.3">
      <c r="B304" s="43">
        <v>188</v>
      </c>
      <c r="C304" s="44" t="s">
        <v>536</v>
      </c>
      <c r="D304" s="45">
        <v>5</v>
      </c>
      <c r="E304" s="46" t="s">
        <v>54</v>
      </c>
      <c r="F304" s="47" t="s">
        <v>537</v>
      </c>
      <c r="G304" s="48" t="s">
        <v>56</v>
      </c>
      <c r="H304" s="58" t="s">
        <v>56</v>
      </c>
      <c r="I304" s="49">
        <v>1018407461</v>
      </c>
      <c r="J304" s="47" t="s">
        <v>538</v>
      </c>
      <c r="K304" s="50"/>
      <c r="L304" s="45"/>
      <c r="M304" s="60">
        <v>2533333</v>
      </c>
      <c r="N304" s="50">
        <f t="shared" si="9"/>
        <v>2533333</v>
      </c>
      <c r="O304" s="50">
        <v>0</v>
      </c>
      <c r="P304" s="45" t="s">
        <v>58</v>
      </c>
      <c r="Q304" s="52">
        <v>42734</v>
      </c>
      <c r="R304" s="52">
        <v>42736</v>
      </c>
      <c r="S304" s="53">
        <v>42754</v>
      </c>
      <c r="T304" s="54"/>
      <c r="U304" s="54">
        <v>0.63</v>
      </c>
      <c r="V304" s="69"/>
      <c r="W304" s="69" t="s">
        <v>59</v>
      </c>
      <c r="X304" s="69"/>
      <c r="Y304" s="69"/>
      <c r="Z304" s="55">
        <f t="shared" si="8"/>
        <v>0</v>
      </c>
      <c r="AA304" s="41"/>
    </row>
    <row r="305" spans="2:27" ht="16.5" thickTop="1" thickBot="1" x14ac:dyDescent="0.3">
      <c r="B305" s="43">
        <v>189</v>
      </c>
      <c r="C305" s="44" t="s">
        <v>539</v>
      </c>
      <c r="D305" s="45">
        <v>5</v>
      </c>
      <c r="E305" s="46" t="s">
        <v>54</v>
      </c>
      <c r="F305" s="47" t="s">
        <v>499</v>
      </c>
      <c r="G305" s="48" t="s">
        <v>56</v>
      </c>
      <c r="H305" s="58" t="s">
        <v>56</v>
      </c>
      <c r="I305" s="49">
        <v>1030533128</v>
      </c>
      <c r="J305" s="47" t="s">
        <v>540</v>
      </c>
      <c r="K305" s="50">
        <v>3500000</v>
      </c>
      <c r="L305" s="45"/>
      <c r="M305" s="50"/>
      <c r="N305" s="50">
        <f t="shared" si="9"/>
        <v>3500000</v>
      </c>
      <c r="O305" s="50">
        <v>750000</v>
      </c>
      <c r="P305" s="45" t="s">
        <v>58</v>
      </c>
      <c r="Q305" s="52">
        <v>42692</v>
      </c>
      <c r="R305" s="52">
        <v>42696</v>
      </c>
      <c r="S305" s="53">
        <v>42735</v>
      </c>
      <c r="T305" s="54">
        <v>1.4</v>
      </c>
      <c r="U305" s="54"/>
      <c r="V305" s="69"/>
      <c r="W305" s="69" t="s">
        <v>59</v>
      </c>
      <c r="X305" s="69"/>
      <c r="Y305" s="69"/>
      <c r="Z305" s="55">
        <f t="shared" si="8"/>
        <v>0.21428571428571427</v>
      </c>
      <c r="AA305" s="41"/>
    </row>
    <row r="306" spans="2:27" ht="16.5" thickTop="1" thickBot="1" x14ac:dyDescent="0.3">
      <c r="B306" s="43">
        <v>189</v>
      </c>
      <c r="C306" s="44" t="s">
        <v>539</v>
      </c>
      <c r="D306" s="45">
        <v>5</v>
      </c>
      <c r="E306" s="46" t="s">
        <v>54</v>
      </c>
      <c r="F306" s="47" t="s">
        <v>499</v>
      </c>
      <c r="G306" s="48" t="s">
        <v>56</v>
      </c>
      <c r="H306" s="58" t="s">
        <v>56</v>
      </c>
      <c r="I306" s="49">
        <v>1030533128</v>
      </c>
      <c r="J306" s="47" t="s">
        <v>540</v>
      </c>
      <c r="K306" s="50"/>
      <c r="L306" s="45"/>
      <c r="M306" s="60">
        <v>1750000</v>
      </c>
      <c r="N306" s="50">
        <f t="shared" si="9"/>
        <v>1750000</v>
      </c>
      <c r="O306" s="50">
        <v>0</v>
      </c>
      <c r="P306" s="45" t="s">
        <v>58</v>
      </c>
      <c r="Q306" s="52">
        <v>42731</v>
      </c>
      <c r="R306" s="52">
        <v>42736</v>
      </c>
      <c r="S306" s="53">
        <v>42756</v>
      </c>
      <c r="T306" s="54"/>
      <c r="U306" s="54">
        <v>0.7</v>
      </c>
      <c r="V306" s="69"/>
      <c r="W306" s="69" t="s">
        <v>59</v>
      </c>
      <c r="X306" s="69"/>
      <c r="Y306" s="69"/>
      <c r="Z306" s="55">
        <f t="shared" si="8"/>
        <v>0</v>
      </c>
      <c r="AA306" s="41"/>
    </row>
    <row r="307" spans="2:27" ht="16.5" thickTop="1" thickBot="1" x14ac:dyDescent="0.3">
      <c r="B307" s="43">
        <v>190</v>
      </c>
      <c r="C307" s="44" t="s">
        <v>541</v>
      </c>
      <c r="D307" s="45">
        <v>5</v>
      </c>
      <c r="E307" s="46" t="s">
        <v>54</v>
      </c>
      <c r="F307" s="47" t="s">
        <v>502</v>
      </c>
      <c r="G307" s="48" t="s">
        <v>56</v>
      </c>
      <c r="H307" s="58" t="s">
        <v>56</v>
      </c>
      <c r="I307" s="49">
        <v>1233895755</v>
      </c>
      <c r="J307" s="47" t="s">
        <v>542</v>
      </c>
      <c r="K307" s="50">
        <v>3500000</v>
      </c>
      <c r="L307" s="45"/>
      <c r="M307" s="50"/>
      <c r="N307" s="50">
        <f t="shared" si="9"/>
        <v>3500000</v>
      </c>
      <c r="O307" s="50">
        <v>0</v>
      </c>
      <c r="P307" s="45" t="s">
        <v>58</v>
      </c>
      <c r="Q307" s="52">
        <v>42692</v>
      </c>
      <c r="R307" s="52">
        <v>42697</v>
      </c>
      <c r="S307" s="53">
        <v>42735</v>
      </c>
      <c r="T307" s="54">
        <v>1.4</v>
      </c>
      <c r="U307" s="54"/>
      <c r="V307" s="69"/>
      <c r="W307" s="69" t="s">
        <v>59</v>
      </c>
      <c r="X307" s="69"/>
      <c r="Y307" s="69"/>
      <c r="Z307" s="55">
        <f t="shared" si="8"/>
        <v>0</v>
      </c>
      <c r="AA307" s="41"/>
    </row>
    <row r="308" spans="2:27" ht="15.75" thickTop="1" x14ac:dyDescent="0.25">
      <c r="B308" s="43">
        <v>190</v>
      </c>
      <c r="C308" s="44" t="s">
        <v>541</v>
      </c>
      <c r="D308" s="45">
        <v>5</v>
      </c>
      <c r="E308" s="46" t="s">
        <v>54</v>
      </c>
      <c r="F308" s="47" t="s">
        <v>502</v>
      </c>
      <c r="G308" s="48" t="s">
        <v>56</v>
      </c>
      <c r="H308" s="58" t="s">
        <v>56</v>
      </c>
      <c r="I308" s="49">
        <v>1233895755</v>
      </c>
      <c r="J308" s="47" t="s">
        <v>542</v>
      </c>
      <c r="K308" s="50"/>
      <c r="L308" s="45"/>
      <c r="M308" s="60">
        <v>1583333</v>
      </c>
      <c r="N308" s="50">
        <f t="shared" si="9"/>
        <v>1583333</v>
      </c>
      <c r="O308" s="50">
        <v>0</v>
      </c>
      <c r="P308" s="45" t="s">
        <v>58</v>
      </c>
      <c r="Q308" s="52">
        <v>42733</v>
      </c>
      <c r="R308" s="52">
        <v>42736</v>
      </c>
      <c r="S308" s="53">
        <v>42754</v>
      </c>
      <c r="T308" s="54"/>
      <c r="U308" s="54">
        <v>0.63</v>
      </c>
      <c r="V308" s="69"/>
      <c r="W308" s="69" t="s">
        <v>59</v>
      </c>
      <c r="X308" s="69"/>
      <c r="Y308" s="69"/>
      <c r="Z308" s="55">
        <f t="shared" si="8"/>
        <v>0</v>
      </c>
      <c r="AA308" s="15"/>
    </row>
    <row r="309" spans="2:27" ht="15" x14ac:dyDescent="0.25">
      <c r="B309" s="43">
        <v>191</v>
      </c>
      <c r="C309" s="44" t="s">
        <v>543</v>
      </c>
      <c r="D309" s="45">
        <v>11</v>
      </c>
      <c r="E309" s="46" t="s">
        <v>260</v>
      </c>
      <c r="F309" s="47" t="s">
        <v>544</v>
      </c>
      <c r="G309" s="48" t="s">
        <v>545</v>
      </c>
      <c r="H309" s="58" t="s">
        <v>545</v>
      </c>
      <c r="I309" s="49">
        <v>900466611</v>
      </c>
      <c r="J309" s="47" t="s">
        <v>546</v>
      </c>
      <c r="K309" s="50">
        <v>246749986</v>
      </c>
      <c r="L309" s="45"/>
      <c r="M309" s="50"/>
      <c r="N309" s="50">
        <f t="shared" si="9"/>
        <v>246749986</v>
      </c>
      <c r="O309" s="50">
        <v>0</v>
      </c>
      <c r="P309" s="45" t="s">
        <v>58</v>
      </c>
      <c r="Q309" s="52">
        <v>42692</v>
      </c>
      <c r="R309" s="52">
        <v>42702</v>
      </c>
      <c r="S309" s="53">
        <v>42735</v>
      </c>
      <c r="T309" s="54">
        <v>2</v>
      </c>
      <c r="U309" s="54"/>
      <c r="V309" s="69"/>
      <c r="W309" s="69"/>
      <c r="X309" s="69" t="s">
        <v>59</v>
      </c>
      <c r="Y309" s="69"/>
      <c r="Z309" s="55">
        <f t="shared" si="8"/>
        <v>0</v>
      </c>
    </row>
    <row r="310" spans="2:27" ht="15.75" thickBot="1" x14ac:dyDescent="0.3">
      <c r="B310" s="43">
        <v>192</v>
      </c>
      <c r="C310" s="44" t="s">
        <v>547</v>
      </c>
      <c r="D310" s="45">
        <v>4</v>
      </c>
      <c r="E310" s="59" t="s">
        <v>266</v>
      </c>
      <c r="F310" s="47" t="s">
        <v>548</v>
      </c>
      <c r="G310" s="48" t="s">
        <v>56</v>
      </c>
      <c r="H310" s="58" t="s">
        <v>56</v>
      </c>
      <c r="I310" s="49">
        <v>79538529</v>
      </c>
      <c r="J310" s="47" t="s">
        <v>549</v>
      </c>
      <c r="K310" s="50">
        <v>69929640</v>
      </c>
      <c r="L310" s="45"/>
      <c r="M310" s="50"/>
      <c r="N310" s="50">
        <f t="shared" si="9"/>
        <v>69929640</v>
      </c>
      <c r="O310" s="50">
        <v>0</v>
      </c>
      <c r="P310" s="45" t="s">
        <v>58</v>
      </c>
      <c r="Q310" s="52">
        <v>42695</v>
      </c>
      <c r="R310" s="52">
        <v>42705</v>
      </c>
      <c r="S310" s="53">
        <v>42824</v>
      </c>
      <c r="T310" s="54">
        <v>4</v>
      </c>
      <c r="U310" s="54"/>
      <c r="V310" s="69"/>
      <c r="W310" s="69" t="s">
        <v>59</v>
      </c>
      <c r="X310" s="69"/>
      <c r="Y310" s="69"/>
      <c r="Z310" s="55">
        <f t="shared" si="8"/>
        <v>0</v>
      </c>
    </row>
    <row r="311" spans="2:27" ht="16.5" thickTop="1" thickBot="1" x14ac:dyDescent="0.3">
      <c r="B311" s="43">
        <v>193</v>
      </c>
      <c r="C311" s="44" t="s">
        <v>550</v>
      </c>
      <c r="D311" s="45">
        <v>5</v>
      </c>
      <c r="E311" s="46" t="s">
        <v>54</v>
      </c>
      <c r="F311" s="47" t="s">
        <v>551</v>
      </c>
      <c r="G311" s="48" t="s">
        <v>56</v>
      </c>
      <c r="H311" s="58" t="s">
        <v>56</v>
      </c>
      <c r="I311" s="49">
        <v>1032378337</v>
      </c>
      <c r="J311" s="47" t="s">
        <v>552</v>
      </c>
      <c r="K311" s="50">
        <v>5466666</v>
      </c>
      <c r="L311" s="45"/>
      <c r="M311" s="50"/>
      <c r="N311" s="50">
        <f t="shared" si="9"/>
        <v>5466666</v>
      </c>
      <c r="O311" s="50">
        <v>0</v>
      </c>
      <c r="P311" s="45" t="s">
        <v>58</v>
      </c>
      <c r="Q311" s="52">
        <v>42695</v>
      </c>
      <c r="R311" s="52">
        <v>42697</v>
      </c>
      <c r="S311" s="53">
        <v>42735</v>
      </c>
      <c r="T311" s="54">
        <v>1.3</v>
      </c>
      <c r="U311" s="54"/>
      <c r="V311" s="69"/>
      <c r="W311" s="69" t="s">
        <v>59</v>
      </c>
      <c r="X311" s="69"/>
      <c r="Y311" s="69"/>
      <c r="Z311" s="55">
        <f t="shared" si="8"/>
        <v>0</v>
      </c>
      <c r="AA311" s="41"/>
    </row>
    <row r="312" spans="2:27" ht="16.5" thickTop="1" thickBot="1" x14ac:dyDescent="0.3">
      <c r="B312" s="43">
        <v>193</v>
      </c>
      <c r="C312" s="44" t="s">
        <v>550</v>
      </c>
      <c r="D312" s="45">
        <v>5</v>
      </c>
      <c r="E312" s="46" t="s">
        <v>54</v>
      </c>
      <c r="F312" s="47" t="s">
        <v>551</v>
      </c>
      <c r="G312" s="48" t="s">
        <v>56</v>
      </c>
      <c r="H312" s="58" t="s">
        <v>56</v>
      </c>
      <c r="I312" s="49">
        <v>1032378337</v>
      </c>
      <c r="J312" s="47" t="s">
        <v>552</v>
      </c>
      <c r="K312" s="50"/>
      <c r="L312" s="45"/>
      <c r="M312" s="60">
        <v>2666666</v>
      </c>
      <c r="N312" s="50">
        <f t="shared" si="9"/>
        <v>2666666</v>
      </c>
      <c r="O312" s="50">
        <v>0</v>
      </c>
      <c r="P312" s="45" t="s">
        <v>58</v>
      </c>
      <c r="Q312" s="52">
        <v>42734</v>
      </c>
      <c r="R312" s="52">
        <v>42736</v>
      </c>
      <c r="S312" s="53">
        <v>42755</v>
      </c>
      <c r="T312" s="54"/>
      <c r="U312" s="54">
        <v>0.66</v>
      </c>
      <c r="V312" s="69"/>
      <c r="W312" s="69" t="s">
        <v>59</v>
      </c>
      <c r="X312" s="69"/>
      <c r="Y312" s="69"/>
      <c r="Z312" s="55">
        <f t="shared" si="8"/>
        <v>0</v>
      </c>
      <c r="AA312" s="41"/>
    </row>
    <row r="313" spans="2:27" ht="16.5" thickTop="1" thickBot="1" x14ac:dyDescent="0.3">
      <c r="B313" s="43">
        <v>194</v>
      </c>
      <c r="C313" s="44" t="s">
        <v>553</v>
      </c>
      <c r="D313" s="45">
        <v>5</v>
      </c>
      <c r="E313" s="46" t="s">
        <v>54</v>
      </c>
      <c r="F313" s="47" t="s">
        <v>554</v>
      </c>
      <c r="G313" s="48" t="s">
        <v>56</v>
      </c>
      <c r="H313" s="58" t="s">
        <v>56</v>
      </c>
      <c r="I313" s="49">
        <v>59795873</v>
      </c>
      <c r="J313" s="47" t="s">
        <v>555</v>
      </c>
      <c r="K313" s="50">
        <v>3416666</v>
      </c>
      <c r="L313" s="45"/>
      <c r="M313" s="50"/>
      <c r="N313" s="50">
        <f t="shared" si="9"/>
        <v>3416666</v>
      </c>
      <c r="O313" s="50">
        <v>0</v>
      </c>
      <c r="P313" s="45" t="s">
        <v>58</v>
      </c>
      <c r="Q313" s="52">
        <v>42695</v>
      </c>
      <c r="R313" s="52">
        <v>42697</v>
      </c>
      <c r="S313" s="53">
        <v>42735</v>
      </c>
      <c r="T313" s="54">
        <v>1.3</v>
      </c>
      <c r="U313" s="54"/>
      <c r="V313" s="69"/>
      <c r="W313" s="69" t="s">
        <v>59</v>
      </c>
      <c r="X313" s="69"/>
      <c r="Y313" s="69"/>
      <c r="Z313" s="55">
        <f t="shared" si="8"/>
        <v>0</v>
      </c>
      <c r="AA313" s="41"/>
    </row>
    <row r="314" spans="2:27" ht="15.75" thickTop="1" x14ac:dyDescent="0.25">
      <c r="B314" s="43">
        <v>194</v>
      </c>
      <c r="C314" s="44" t="s">
        <v>553</v>
      </c>
      <c r="D314" s="45">
        <v>5</v>
      </c>
      <c r="E314" s="46" t="s">
        <v>54</v>
      </c>
      <c r="F314" s="47" t="s">
        <v>554</v>
      </c>
      <c r="G314" s="48" t="s">
        <v>56</v>
      </c>
      <c r="H314" s="58" t="s">
        <v>56</v>
      </c>
      <c r="I314" s="49">
        <v>59795873</v>
      </c>
      <c r="J314" s="47" t="s">
        <v>555</v>
      </c>
      <c r="K314" s="50"/>
      <c r="L314" s="45"/>
      <c r="M314" s="60">
        <v>1666666</v>
      </c>
      <c r="N314" s="50">
        <f t="shared" si="9"/>
        <v>1666666</v>
      </c>
      <c r="O314" s="50">
        <v>0</v>
      </c>
      <c r="P314" s="45" t="s">
        <v>58</v>
      </c>
      <c r="Q314" s="52">
        <v>42733</v>
      </c>
      <c r="R314" s="52">
        <v>42736</v>
      </c>
      <c r="S314" s="53">
        <v>42755</v>
      </c>
      <c r="T314" s="54"/>
      <c r="U314" s="54">
        <v>0.66</v>
      </c>
      <c r="V314" s="69"/>
      <c r="W314" s="69" t="s">
        <v>59</v>
      </c>
      <c r="X314" s="69"/>
      <c r="Y314" s="69"/>
      <c r="Z314" s="55">
        <f t="shared" si="8"/>
        <v>0</v>
      </c>
      <c r="AA314" s="15"/>
    </row>
    <row r="315" spans="2:27" ht="15" x14ac:dyDescent="0.25">
      <c r="B315" s="43">
        <v>195</v>
      </c>
      <c r="C315" s="44" t="s">
        <v>556</v>
      </c>
      <c r="D315" s="45">
        <v>5</v>
      </c>
      <c r="E315" s="46" t="s">
        <v>54</v>
      </c>
      <c r="F315" s="47" t="s">
        <v>529</v>
      </c>
      <c r="G315" s="48" t="s">
        <v>56</v>
      </c>
      <c r="H315" s="58" t="s">
        <v>56</v>
      </c>
      <c r="I315" s="49">
        <v>1125472198</v>
      </c>
      <c r="J315" s="47" t="s">
        <v>557</v>
      </c>
      <c r="K315" s="50">
        <v>5500000</v>
      </c>
      <c r="L315" s="45"/>
      <c r="M315" s="50"/>
      <c r="N315" s="50">
        <f t="shared" si="9"/>
        <v>5500000</v>
      </c>
      <c r="O315" s="50">
        <v>0</v>
      </c>
      <c r="P315" s="45" t="s">
        <v>58</v>
      </c>
      <c r="Q315" s="52">
        <v>42698</v>
      </c>
      <c r="R315" s="52">
        <v>42702</v>
      </c>
      <c r="S315" s="53">
        <v>42735</v>
      </c>
      <c r="T315" s="54">
        <v>1.2</v>
      </c>
      <c r="U315" s="54"/>
      <c r="V315" s="69"/>
      <c r="W315" s="69"/>
      <c r="X315" s="69" t="s">
        <v>59</v>
      </c>
      <c r="Y315" s="69"/>
      <c r="Z315" s="55">
        <f t="shared" si="8"/>
        <v>0</v>
      </c>
    </row>
    <row r="316" spans="2:27" ht="15" x14ac:dyDescent="0.25">
      <c r="B316" s="43">
        <v>196</v>
      </c>
      <c r="C316" s="44" t="s">
        <v>558</v>
      </c>
      <c r="D316" s="45">
        <v>6</v>
      </c>
      <c r="E316" s="46" t="s">
        <v>131</v>
      </c>
      <c r="F316" s="47" t="s">
        <v>559</v>
      </c>
      <c r="G316" s="48" t="s">
        <v>560</v>
      </c>
      <c r="H316" s="58" t="s">
        <v>560</v>
      </c>
      <c r="I316" s="49">
        <v>900013275</v>
      </c>
      <c r="J316" s="47" t="s">
        <v>561</v>
      </c>
      <c r="K316" s="50">
        <v>10350000</v>
      </c>
      <c r="L316" s="45"/>
      <c r="M316" s="50"/>
      <c r="N316" s="50">
        <f t="shared" si="9"/>
        <v>10350000</v>
      </c>
      <c r="O316" s="50">
        <v>0</v>
      </c>
      <c r="P316" s="45" t="s">
        <v>141</v>
      </c>
      <c r="Q316" s="52">
        <v>42697</v>
      </c>
      <c r="R316" s="52">
        <v>42709</v>
      </c>
      <c r="S316" s="53">
        <v>42735</v>
      </c>
      <c r="T316" s="54">
        <v>1.5</v>
      </c>
      <c r="U316" s="54"/>
      <c r="V316" s="69"/>
      <c r="W316" s="69" t="s">
        <v>59</v>
      </c>
      <c r="X316" s="69"/>
      <c r="Y316" s="69"/>
      <c r="Z316" s="55">
        <f t="shared" si="8"/>
        <v>0</v>
      </c>
    </row>
    <row r="317" spans="2:27" ht="15" x14ac:dyDescent="0.25">
      <c r="B317" s="43">
        <v>197</v>
      </c>
      <c r="C317" s="44" t="s">
        <v>562</v>
      </c>
      <c r="D317" s="45">
        <v>4</v>
      </c>
      <c r="E317" s="46" t="s">
        <v>131</v>
      </c>
      <c r="F317" s="47" t="s">
        <v>563</v>
      </c>
      <c r="G317" s="48" t="s">
        <v>262</v>
      </c>
      <c r="H317" s="58" t="s">
        <v>262</v>
      </c>
      <c r="I317" s="49">
        <v>830018476</v>
      </c>
      <c r="J317" s="47" t="s">
        <v>564</v>
      </c>
      <c r="K317" s="50">
        <v>8132760</v>
      </c>
      <c r="L317" s="45"/>
      <c r="M317" s="50"/>
      <c r="N317" s="50">
        <f t="shared" si="9"/>
        <v>8132760</v>
      </c>
      <c r="O317" s="50">
        <v>0</v>
      </c>
      <c r="P317" s="45" t="s">
        <v>141</v>
      </c>
      <c r="Q317" s="52">
        <v>42697</v>
      </c>
      <c r="R317" s="52">
        <v>42709</v>
      </c>
      <c r="S317" s="53">
        <v>42735</v>
      </c>
      <c r="T317" s="54">
        <v>2</v>
      </c>
      <c r="U317" s="54"/>
      <c r="V317" s="69"/>
      <c r="W317" s="69"/>
      <c r="X317" s="69" t="s">
        <v>59</v>
      </c>
      <c r="Y317" s="69"/>
      <c r="Z317" s="55">
        <f t="shared" si="8"/>
        <v>0</v>
      </c>
    </row>
    <row r="318" spans="2:27" ht="15" x14ac:dyDescent="0.25">
      <c r="B318" s="43">
        <v>198</v>
      </c>
      <c r="C318" s="44" t="s">
        <v>565</v>
      </c>
      <c r="D318" s="45">
        <v>5</v>
      </c>
      <c r="E318" s="46" t="s">
        <v>54</v>
      </c>
      <c r="F318" s="47" t="s">
        <v>329</v>
      </c>
      <c r="G318" s="48" t="s">
        <v>56</v>
      </c>
      <c r="H318" s="58" t="s">
        <v>56</v>
      </c>
      <c r="I318" s="49">
        <v>1030557277</v>
      </c>
      <c r="J318" s="47" t="s">
        <v>566</v>
      </c>
      <c r="K318" s="50">
        <v>4550000</v>
      </c>
      <c r="L318" s="45"/>
      <c r="M318" s="50"/>
      <c r="N318" s="50">
        <f t="shared" si="9"/>
        <v>4550000</v>
      </c>
      <c r="O318" s="50">
        <v>350000</v>
      </c>
      <c r="P318" s="45" t="s">
        <v>58</v>
      </c>
      <c r="Q318" s="52">
        <v>42698</v>
      </c>
      <c r="R318" s="52">
        <v>42702</v>
      </c>
      <c r="S318" s="53">
        <v>42735</v>
      </c>
      <c r="T318" s="54">
        <v>1.3</v>
      </c>
      <c r="U318" s="54"/>
      <c r="V318" s="69"/>
      <c r="W318" s="69" t="s">
        <v>59</v>
      </c>
      <c r="X318" s="69"/>
      <c r="Y318" s="69"/>
      <c r="Z318" s="55">
        <f t="shared" si="8"/>
        <v>7.6923076923076927E-2</v>
      </c>
    </row>
    <row r="319" spans="2:27" ht="15" x14ac:dyDescent="0.25">
      <c r="B319" s="43">
        <v>198</v>
      </c>
      <c r="C319" s="44" t="s">
        <v>565</v>
      </c>
      <c r="D319" s="45">
        <v>5</v>
      </c>
      <c r="E319" s="46" t="s">
        <v>54</v>
      </c>
      <c r="F319" s="47" t="s">
        <v>329</v>
      </c>
      <c r="G319" s="48" t="s">
        <v>56</v>
      </c>
      <c r="H319" s="58" t="s">
        <v>56</v>
      </c>
      <c r="I319" s="49">
        <v>1030557277</v>
      </c>
      <c r="J319" s="47" t="s">
        <v>566</v>
      </c>
      <c r="K319" s="50"/>
      <c r="L319" s="45"/>
      <c r="M319" s="60">
        <v>2216666</v>
      </c>
      <c r="N319" s="50">
        <f t="shared" si="9"/>
        <v>2216666</v>
      </c>
      <c r="O319" s="50">
        <v>0</v>
      </c>
      <c r="P319" s="45" t="s">
        <v>58</v>
      </c>
      <c r="Q319" s="52">
        <v>42731</v>
      </c>
      <c r="R319" s="52">
        <v>42736</v>
      </c>
      <c r="S319" s="53">
        <v>42754</v>
      </c>
      <c r="T319" s="54"/>
      <c r="U319" s="54">
        <v>0.63</v>
      </c>
      <c r="V319" s="69"/>
      <c r="W319" s="69" t="s">
        <v>59</v>
      </c>
      <c r="X319" s="69"/>
      <c r="Y319" s="69"/>
      <c r="Z319" s="55">
        <f t="shared" si="8"/>
        <v>0</v>
      </c>
    </row>
    <row r="320" spans="2:27" ht="15" x14ac:dyDescent="0.25">
      <c r="B320" s="43">
        <v>199</v>
      </c>
      <c r="C320" s="44" t="s">
        <v>567</v>
      </c>
      <c r="D320" s="45">
        <v>5</v>
      </c>
      <c r="E320" s="46" t="s">
        <v>54</v>
      </c>
      <c r="F320" s="47" t="s">
        <v>529</v>
      </c>
      <c r="G320" s="48" t="s">
        <v>56</v>
      </c>
      <c r="H320" s="58" t="s">
        <v>56</v>
      </c>
      <c r="I320" s="49">
        <v>1106395824</v>
      </c>
      <c r="J320" s="47" t="s">
        <v>568</v>
      </c>
      <c r="K320" s="50">
        <v>5250000</v>
      </c>
      <c r="L320" s="45"/>
      <c r="M320" s="50"/>
      <c r="N320" s="50">
        <f t="shared" si="9"/>
        <v>5250000</v>
      </c>
      <c r="O320" s="50">
        <v>0</v>
      </c>
      <c r="P320" s="45" t="s">
        <v>58</v>
      </c>
      <c r="Q320" s="52">
        <v>42699</v>
      </c>
      <c r="R320" s="52">
        <v>42703</v>
      </c>
      <c r="S320" s="53">
        <v>42735</v>
      </c>
      <c r="T320" s="54">
        <v>1.1000000000000001</v>
      </c>
      <c r="U320" s="54"/>
      <c r="V320" s="69"/>
      <c r="W320" s="69"/>
      <c r="X320" s="69" t="s">
        <v>59</v>
      </c>
      <c r="Y320" s="69"/>
      <c r="Z320" s="55">
        <f t="shared" si="8"/>
        <v>0</v>
      </c>
    </row>
    <row r="321" spans="2:26" ht="15" x14ac:dyDescent="0.25">
      <c r="B321" s="43">
        <v>200</v>
      </c>
      <c r="C321" s="44" t="s">
        <v>569</v>
      </c>
      <c r="D321" s="45">
        <v>5</v>
      </c>
      <c r="E321" s="46" t="s">
        <v>54</v>
      </c>
      <c r="F321" s="47" t="s">
        <v>419</v>
      </c>
      <c r="G321" s="48" t="s">
        <v>56</v>
      </c>
      <c r="H321" s="58" t="s">
        <v>56</v>
      </c>
      <c r="I321" s="49">
        <v>52196557</v>
      </c>
      <c r="J321" s="47" t="s">
        <v>570</v>
      </c>
      <c r="K321" s="50">
        <v>6050000</v>
      </c>
      <c r="L321" s="45"/>
      <c r="M321" s="50"/>
      <c r="N321" s="50">
        <f t="shared" si="9"/>
        <v>6050000</v>
      </c>
      <c r="O321" s="50">
        <v>0</v>
      </c>
      <c r="P321" s="45" t="s">
        <v>58</v>
      </c>
      <c r="Q321" s="52">
        <v>42702</v>
      </c>
      <c r="R321" s="52">
        <v>42706</v>
      </c>
      <c r="S321" s="53">
        <v>42735</v>
      </c>
      <c r="T321" s="54">
        <v>1.1000000000000001</v>
      </c>
      <c r="U321" s="54"/>
      <c r="V321" s="69"/>
      <c r="W321" s="69"/>
      <c r="X321" s="69" t="s">
        <v>59</v>
      </c>
      <c r="Y321" s="69"/>
      <c r="Z321" s="55">
        <f t="shared" si="8"/>
        <v>0</v>
      </c>
    </row>
    <row r="322" spans="2:26" ht="15" x14ac:dyDescent="0.25">
      <c r="B322" s="43">
        <v>201</v>
      </c>
      <c r="C322" s="44" t="s">
        <v>571</v>
      </c>
      <c r="D322" s="45">
        <v>5</v>
      </c>
      <c r="E322" s="46" t="s">
        <v>54</v>
      </c>
      <c r="F322" s="47" t="s">
        <v>572</v>
      </c>
      <c r="G322" s="48" t="s">
        <v>56</v>
      </c>
      <c r="H322" s="58" t="s">
        <v>56</v>
      </c>
      <c r="I322" s="49">
        <v>52152211</v>
      </c>
      <c r="J322" s="47" t="s">
        <v>573</v>
      </c>
      <c r="K322" s="50">
        <v>6417000</v>
      </c>
      <c r="L322" s="45"/>
      <c r="M322" s="50"/>
      <c r="N322" s="50">
        <f t="shared" si="9"/>
        <v>6417000</v>
      </c>
      <c r="O322" s="50">
        <v>0</v>
      </c>
      <c r="P322" s="45" t="s">
        <v>58</v>
      </c>
      <c r="Q322" s="52">
        <v>42699</v>
      </c>
      <c r="R322" s="52">
        <v>42705</v>
      </c>
      <c r="S322" s="53">
        <v>42735</v>
      </c>
      <c r="T322" s="54">
        <v>1.1000000000000001</v>
      </c>
      <c r="U322" s="54"/>
      <c r="V322" s="69"/>
      <c r="W322" s="69"/>
      <c r="X322" s="69" t="s">
        <v>59</v>
      </c>
      <c r="Y322" s="69"/>
      <c r="Z322" s="55">
        <f t="shared" si="8"/>
        <v>0</v>
      </c>
    </row>
    <row r="323" spans="2:26" ht="15" x14ac:dyDescent="0.25">
      <c r="B323" s="43">
        <v>202</v>
      </c>
      <c r="C323" s="44" t="s">
        <v>574</v>
      </c>
      <c r="D323" s="45">
        <v>5</v>
      </c>
      <c r="E323" s="46" t="s">
        <v>54</v>
      </c>
      <c r="F323" s="47" t="s">
        <v>575</v>
      </c>
      <c r="G323" s="48" t="s">
        <v>56</v>
      </c>
      <c r="H323" s="58" t="s">
        <v>56</v>
      </c>
      <c r="I323" s="49">
        <v>79837594</v>
      </c>
      <c r="J323" s="47" t="s">
        <v>576</v>
      </c>
      <c r="K323" s="50">
        <v>4667000</v>
      </c>
      <c r="L323" s="45"/>
      <c r="M323" s="50"/>
      <c r="N323" s="50">
        <f t="shared" si="9"/>
        <v>4667000</v>
      </c>
      <c r="O323" s="50">
        <v>0</v>
      </c>
      <c r="P323" s="45" t="s">
        <v>58</v>
      </c>
      <c r="Q323" s="52">
        <v>42699</v>
      </c>
      <c r="R323" s="52">
        <v>42704</v>
      </c>
      <c r="S323" s="53">
        <v>42735</v>
      </c>
      <c r="T323" s="54">
        <v>1.1000000000000001</v>
      </c>
      <c r="U323" s="54"/>
      <c r="V323" s="69"/>
      <c r="W323" s="69"/>
      <c r="X323" s="69" t="s">
        <v>59</v>
      </c>
      <c r="Y323" s="69"/>
      <c r="Z323" s="55">
        <f t="shared" si="8"/>
        <v>0</v>
      </c>
    </row>
    <row r="324" spans="2:26" ht="15" x14ac:dyDescent="0.25">
      <c r="B324" s="43">
        <v>203</v>
      </c>
      <c r="C324" s="44" t="s">
        <v>577</v>
      </c>
      <c r="D324" s="45">
        <v>5</v>
      </c>
      <c r="E324" s="46" t="s">
        <v>54</v>
      </c>
      <c r="F324" s="47" t="s">
        <v>554</v>
      </c>
      <c r="G324" s="48" t="s">
        <v>56</v>
      </c>
      <c r="H324" s="58" t="s">
        <v>56</v>
      </c>
      <c r="I324" s="49">
        <v>52561681</v>
      </c>
      <c r="J324" s="47" t="s">
        <v>578</v>
      </c>
      <c r="K324" s="50">
        <v>2917000</v>
      </c>
      <c r="L324" s="45"/>
      <c r="M324" s="50"/>
      <c r="N324" s="50">
        <f t="shared" si="9"/>
        <v>2917000</v>
      </c>
      <c r="O324" s="50">
        <v>0</v>
      </c>
      <c r="P324" s="45" t="s">
        <v>58</v>
      </c>
      <c r="Q324" s="52">
        <v>42699</v>
      </c>
      <c r="R324" s="52">
        <v>42706</v>
      </c>
      <c r="S324" s="53">
        <v>42735</v>
      </c>
      <c r="T324" s="54">
        <v>1.1000000000000001</v>
      </c>
      <c r="U324" s="54"/>
      <c r="V324" s="69"/>
      <c r="W324" s="69"/>
      <c r="X324" s="69" t="s">
        <v>59</v>
      </c>
      <c r="Y324" s="69"/>
      <c r="Z324" s="55">
        <f t="shared" si="8"/>
        <v>0</v>
      </c>
    </row>
    <row r="325" spans="2:26" ht="15" x14ac:dyDescent="0.25">
      <c r="B325" s="43">
        <v>204</v>
      </c>
      <c r="C325" s="44" t="s">
        <v>579</v>
      </c>
      <c r="D325" s="45">
        <v>5</v>
      </c>
      <c r="E325" s="46" t="s">
        <v>54</v>
      </c>
      <c r="F325" s="47" t="s">
        <v>575</v>
      </c>
      <c r="G325" s="48" t="s">
        <v>56</v>
      </c>
      <c r="H325" s="58" t="s">
        <v>56</v>
      </c>
      <c r="I325" s="49">
        <v>93412847</v>
      </c>
      <c r="J325" s="47" t="s">
        <v>580</v>
      </c>
      <c r="K325" s="50">
        <v>4667000</v>
      </c>
      <c r="L325" s="45"/>
      <c r="M325" s="50"/>
      <c r="N325" s="50">
        <f t="shared" si="9"/>
        <v>4667000</v>
      </c>
      <c r="O325" s="50">
        <v>0</v>
      </c>
      <c r="P325" s="45" t="s">
        <v>58</v>
      </c>
      <c r="Q325" s="52">
        <v>42699</v>
      </c>
      <c r="R325" s="52">
        <v>42704</v>
      </c>
      <c r="S325" s="53">
        <v>42735</v>
      </c>
      <c r="T325" s="54">
        <v>1.1000000000000001</v>
      </c>
      <c r="U325" s="54"/>
      <c r="V325" s="69"/>
      <c r="W325" s="69"/>
      <c r="X325" s="69" t="s">
        <v>59</v>
      </c>
      <c r="Y325" s="69"/>
      <c r="Z325" s="55">
        <f t="shared" si="8"/>
        <v>0</v>
      </c>
    </row>
    <row r="326" spans="2:26" ht="15" x14ac:dyDescent="0.25">
      <c r="B326" s="43">
        <v>205</v>
      </c>
      <c r="C326" s="44" t="s">
        <v>581</v>
      </c>
      <c r="D326" s="45">
        <v>5</v>
      </c>
      <c r="E326" s="46" t="s">
        <v>54</v>
      </c>
      <c r="F326" s="47" t="s">
        <v>575</v>
      </c>
      <c r="G326" s="48" t="s">
        <v>56</v>
      </c>
      <c r="H326" s="58" t="s">
        <v>56</v>
      </c>
      <c r="I326" s="49">
        <v>19403369</v>
      </c>
      <c r="J326" s="47" t="s">
        <v>582</v>
      </c>
      <c r="K326" s="50">
        <v>4667000</v>
      </c>
      <c r="L326" s="45"/>
      <c r="M326" s="50"/>
      <c r="N326" s="50">
        <f t="shared" si="9"/>
        <v>4667000</v>
      </c>
      <c r="O326" s="50">
        <v>0</v>
      </c>
      <c r="P326" s="45" t="s">
        <v>58</v>
      </c>
      <c r="Q326" s="52">
        <v>42699</v>
      </c>
      <c r="R326" s="52">
        <v>42705</v>
      </c>
      <c r="S326" s="53">
        <v>42735</v>
      </c>
      <c r="T326" s="54">
        <v>1.1000000000000001</v>
      </c>
      <c r="U326" s="54"/>
      <c r="V326" s="69"/>
      <c r="W326" s="69"/>
      <c r="X326" s="69" t="s">
        <v>59</v>
      </c>
      <c r="Y326" s="69"/>
      <c r="Z326" s="55">
        <f t="shared" si="8"/>
        <v>0</v>
      </c>
    </row>
    <row r="327" spans="2:26" ht="15" x14ac:dyDescent="0.25">
      <c r="B327" s="43">
        <v>206</v>
      </c>
      <c r="C327" s="44" t="s">
        <v>583</v>
      </c>
      <c r="D327" s="45">
        <v>5</v>
      </c>
      <c r="E327" s="46" t="s">
        <v>54</v>
      </c>
      <c r="F327" s="47" t="s">
        <v>575</v>
      </c>
      <c r="G327" s="48" t="s">
        <v>56</v>
      </c>
      <c r="H327" s="58" t="s">
        <v>56</v>
      </c>
      <c r="I327" s="49">
        <v>79352706</v>
      </c>
      <c r="J327" s="47" t="s">
        <v>584</v>
      </c>
      <c r="K327" s="50">
        <v>5250000</v>
      </c>
      <c r="L327" s="45"/>
      <c r="M327" s="50"/>
      <c r="N327" s="50">
        <f t="shared" si="9"/>
        <v>5250000</v>
      </c>
      <c r="O327" s="50">
        <v>0</v>
      </c>
      <c r="P327" s="45" t="s">
        <v>58</v>
      </c>
      <c r="Q327" s="52">
        <v>42699</v>
      </c>
      <c r="R327" s="52">
        <v>42704</v>
      </c>
      <c r="S327" s="53">
        <v>42735</v>
      </c>
      <c r="T327" s="54">
        <v>1.1000000000000001</v>
      </c>
      <c r="U327" s="54"/>
      <c r="V327" s="69"/>
      <c r="W327" s="69"/>
      <c r="X327" s="69" t="s">
        <v>59</v>
      </c>
      <c r="Y327" s="69"/>
      <c r="Z327" s="55">
        <f t="shared" si="8"/>
        <v>0</v>
      </c>
    </row>
    <row r="328" spans="2:26" ht="15" x14ac:dyDescent="0.25">
      <c r="B328" s="43">
        <v>207</v>
      </c>
      <c r="C328" s="44" t="s">
        <v>585</v>
      </c>
      <c r="D328" s="45">
        <v>5</v>
      </c>
      <c r="E328" s="46" t="s">
        <v>54</v>
      </c>
      <c r="F328" s="47" t="s">
        <v>575</v>
      </c>
      <c r="G328" s="48" t="s">
        <v>56</v>
      </c>
      <c r="H328" s="58" t="s">
        <v>56</v>
      </c>
      <c r="I328" s="49">
        <v>80034095</v>
      </c>
      <c r="J328" s="47" t="s">
        <v>76</v>
      </c>
      <c r="K328" s="50">
        <v>4800000</v>
      </c>
      <c r="L328" s="45"/>
      <c r="M328" s="50"/>
      <c r="N328" s="50">
        <f t="shared" si="9"/>
        <v>4800000</v>
      </c>
      <c r="O328" s="50">
        <v>0</v>
      </c>
      <c r="P328" s="45" t="s">
        <v>58</v>
      </c>
      <c r="Q328" s="52">
        <v>42702</v>
      </c>
      <c r="R328" s="52">
        <v>42704</v>
      </c>
      <c r="S328" s="53">
        <v>42735</v>
      </c>
      <c r="T328" s="54">
        <v>1.06</v>
      </c>
      <c r="U328" s="54"/>
      <c r="V328" s="69"/>
      <c r="W328" s="69"/>
      <c r="X328" s="69" t="s">
        <v>59</v>
      </c>
      <c r="Y328" s="69"/>
      <c r="Z328" s="55">
        <f t="shared" si="8"/>
        <v>0</v>
      </c>
    </row>
    <row r="329" spans="2:26" ht="15" x14ac:dyDescent="0.25">
      <c r="B329" s="43">
        <v>208</v>
      </c>
      <c r="C329" s="44" t="s">
        <v>586</v>
      </c>
      <c r="D329" s="45">
        <v>5</v>
      </c>
      <c r="E329" s="46" t="s">
        <v>54</v>
      </c>
      <c r="F329" s="47" t="s">
        <v>575</v>
      </c>
      <c r="G329" s="48" t="s">
        <v>56</v>
      </c>
      <c r="H329" s="58" t="s">
        <v>56</v>
      </c>
      <c r="I329" s="49">
        <v>79347561</v>
      </c>
      <c r="J329" s="47" t="s">
        <v>587</v>
      </c>
      <c r="K329" s="50">
        <v>4267000</v>
      </c>
      <c r="L329" s="45"/>
      <c r="M329" s="50"/>
      <c r="N329" s="50">
        <f t="shared" si="9"/>
        <v>4267000</v>
      </c>
      <c r="O329" s="50">
        <v>0</v>
      </c>
      <c r="P329" s="45" t="s">
        <v>58</v>
      </c>
      <c r="Q329" s="52">
        <v>42702</v>
      </c>
      <c r="R329" s="52">
        <v>42704</v>
      </c>
      <c r="S329" s="53">
        <v>42735</v>
      </c>
      <c r="T329" s="54">
        <v>1.06</v>
      </c>
      <c r="U329" s="54"/>
      <c r="V329" s="69"/>
      <c r="W329" s="69"/>
      <c r="X329" s="69" t="s">
        <v>59</v>
      </c>
      <c r="Y329" s="69"/>
      <c r="Z329" s="55">
        <f t="shared" si="8"/>
        <v>0</v>
      </c>
    </row>
    <row r="330" spans="2:26" ht="15" x14ac:dyDescent="0.25">
      <c r="B330" s="43">
        <v>209</v>
      </c>
      <c r="C330" s="44" t="s">
        <v>588</v>
      </c>
      <c r="D330" s="45">
        <v>5</v>
      </c>
      <c r="E330" s="46" t="s">
        <v>54</v>
      </c>
      <c r="F330" s="47" t="s">
        <v>575</v>
      </c>
      <c r="G330" s="48" t="s">
        <v>56</v>
      </c>
      <c r="H330" s="58" t="s">
        <v>56</v>
      </c>
      <c r="I330" s="49">
        <v>79245304</v>
      </c>
      <c r="J330" s="47" t="s">
        <v>589</v>
      </c>
      <c r="K330" s="50">
        <v>4267000</v>
      </c>
      <c r="L330" s="45"/>
      <c r="M330" s="50"/>
      <c r="N330" s="50">
        <f t="shared" si="9"/>
        <v>4267000</v>
      </c>
      <c r="O330" s="50">
        <v>0</v>
      </c>
      <c r="P330" s="45" t="s">
        <v>58</v>
      </c>
      <c r="Q330" s="52">
        <v>42702</v>
      </c>
      <c r="R330" s="52">
        <v>42705</v>
      </c>
      <c r="S330" s="53">
        <v>42735</v>
      </c>
      <c r="T330" s="54">
        <v>1.06</v>
      </c>
      <c r="U330" s="54"/>
      <c r="V330" s="69"/>
      <c r="W330" s="69"/>
      <c r="X330" s="69" t="s">
        <v>59</v>
      </c>
      <c r="Y330" s="69"/>
      <c r="Z330" s="55">
        <f t="shared" si="8"/>
        <v>0</v>
      </c>
    </row>
    <row r="331" spans="2:26" ht="15" x14ac:dyDescent="0.25">
      <c r="B331" s="43">
        <v>210</v>
      </c>
      <c r="C331" s="44" t="s">
        <v>590</v>
      </c>
      <c r="D331" s="45">
        <v>5</v>
      </c>
      <c r="E331" s="46" t="s">
        <v>54</v>
      </c>
      <c r="F331" s="47" t="s">
        <v>575</v>
      </c>
      <c r="G331" s="48" t="s">
        <v>56</v>
      </c>
      <c r="H331" s="58" t="s">
        <v>56</v>
      </c>
      <c r="I331" s="49">
        <v>79719940</v>
      </c>
      <c r="J331" s="47" t="s">
        <v>591</v>
      </c>
      <c r="K331" s="50">
        <v>4267000</v>
      </c>
      <c r="L331" s="45"/>
      <c r="M331" s="50"/>
      <c r="N331" s="50">
        <f t="shared" si="9"/>
        <v>4267000</v>
      </c>
      <c r="O331" s="50">
        <v>0</v>
      </c>
      <c r="P331" s="45" t="s">
        <v>58</v>
      </c>
      <c r="Q331" s="52">
        <v>42702</v>
      </c>
      <c r="R331" s="52">
        <v>42705</v>
      </c>
      <c r="S331" s="53">
        <v>42735</v>
      </c>
      <c r="T331" s="54">
        <v>1.06</v>
      </c>
      <c r="U331" s="54"/>
      <c r="V331" s="69"/>
      <c r="W331" s="69"/>
      <c r="X331" s="69" t="s">
        <v>59</v>
      </c>
      <c r="Y331" s="69"/>
      <c r="Z331" s="55">
        <f t="shared" si="8"/>
        <v>0</v>
      </c>
    </row>
    <row r="332" spans="2:26" ht="15" x14ac:dyDescent="0.25">
      <c r="B332" s="43">
        <v>211</v>
      </c>
      <c r="C332" s="44" t="s">
        <v>592</v>
      </c>
      <c r="D332" s="45">
        <v>5</v>
      </c>
      <c r="E332" s="46" t="s">
        <v>54</v>
      </c>
      <c r="F332" s="47" t="s">
        <v>575</v>
      </c>
      <c r="G332" s="48" t="s">
        <v>56</v>
      </c>
      <c r="H332" s="58" t="s">
        <v>56</v>
      </c>
      <c r="I332" s="49">
        <v>12722653</v>
      </c>
      <c r="J332" s="47" t="s">
        <v>593</v>
      </c>
      <c r="K332" s="50">
        <v>4800000</v>
      </c>
      <c r="L332" s="45"/>
      <c r="M332" s="50"/>
      <c r="N332" s="50">
        <f t="shared" si="9"/>
        <v>4800000</v>
      </c>
      <c r="O332" s="50">
        <v>0</v>
      </c>
      <c r="P332" s="45" t="s">
        <v>58</v>
      </c>
      <c r="Q332" s="52">
        <v>42702</v>
      </c>
      <c r="R332" s="52">
        <v>42705</v>
      </c>
      <c r="S332" s="53">
        <v>42735</v>
      </c>
      <c r="T332" s="54">
        <v>1.06</v>
      </c>
      <c r="U332" s="54"/>
      <c r="V332" s="69"/>
      <c r="W332" s="69"/>
      <c r="X332" s="69" t="s">
        <v>59</v>
      </c>
      <c r="Y332" s="69"/>
      <c r="Z332" s="55">
        <f t="shared" si="8"/>
        <v>0</v>
      </c>
    </row>
    <row r="333" spans="2:26" ht="15" x14ac:dyDescent="0.25">
      <c r="B333" s="43">
        <v>212</v>
      </c>
      <c r="C333" s="44" t="s">
        <v>594</v>
      </c>
      <c r="D333" s="45">
        <v>5</v>
      </c>
      <c r="E333" s="46" t="s">
        <v>54</v>
      </c>
      <c r="F333" s="47" t="s">
        <v>575</v>
      </c>
      <c r="G333" s="48" t="s">
        <v>56</v>
      </c>
      <c r="H333" s="58" t="s">
        <v>56</v>
      </c>
      <c r="I333" s="49">
        <v>79367360</v>
      </c>
      <c r="J333" s="47" t="s">
        <v>595</v>
      </c>
      <c r="K333" s="50">
        <v>4267000</v>
      </c>
      <c r="L333" s="45"/>
      <c r="M333" s="50"/>
      <c r="N333" s="50">
        <f t="shared" si="9"/>
        <v>4267000</v>
      </c>
      <c r="O333" s="50">
        <v>0</v>
      </c>
      <c r="P333" s="45" t="s">
        <v>58</v>
      </c>
      <c r="Q333" s="52">
        <v>42702</v>
      </c>
      <c r="R333" s="52">
        <v>42705</v>
      </c>
      <c r="S333" s="53">
        <v>42735</v>
      </c>
      <c r="T333" s="54">
        <v>1.06</v>
      </c>
      <c r="U333" s="54"/>
      <c r="V333" s="69"/>
      <c r="W333" s="69"/>
      <c r="X333" s="69" t="s">
        <v>59</v>
      </c>
      <c r="Y333" s="69"/>
      <c r="Z333" s="55">
        <f t="shared" si="8"/>
        <v>0</v>
      </c>
    </row>
    <row r="334" spans="2:26" ht="15" x14ac:dyDescent="0.25">
      <c r="B334" s="43">
        <v>213</v>
      </c>
      <c r="C334" s="44" t="s">
        <v>596</v>
      </c>
      <c r="D334" s="45">
        <v>5</v>
      </c>
      <c r="E334" s="46" t="s">
        <v>54</v>
      </c>
      <c r="F334" s="47" t="s">
        <v>572</v>
      </c>
      <c r="G334" s="48" t="s">
        <v>56</v>
      </c>
      <c r="H334" s="58" t="s">
        <v>56</v>
      </c>
      <c r="I334" s="49">
        <v>27535477</v>
      </c>
      <c r="J334" s="47" t="s">
        <v>597</v>
      </c>
      <c r="K334" s="50">
        <v>5867000</v>
      </c>
      <c r="L334" s="45"/>
      <c r="M334" s="50"/>
      <c r="N334" s="50">
        <f t="shared" si="9"/>
        <v>5867000</v>
      </c>
      <c r="O334" s="50">
        <v>0</v>
      </c>
      <c r="P334" s="45" t="s">
        <v>58</v>
      </c>
      <c r="Q334" s="52">
        <v>42702</v>
      </c>
      <c r="R334" s="52">
        <v>42704</v>
      </c>
      <c r="S334" s="53">
        <v>42735</v>
      </c>
      <c r="T334" s="54">
        <v>1.06</v>
      </c>
      <c r="U334" s="54"/>
      <c r="V334" s="69"/>
      <c r="W334" s="69"/>
      <c r="X334" s="69" t="s">
        <v>59</v>
      </c>
      <c r="Y334" s="69"/>
      <c r="Z334" s="55">
        <f t="shared" si="8"/>
        <v>0</v>
      </c>
    </row>
    <row r="335" spans="2:26" ht="15" x14ac:dyDescent="0.25">
      <c r="B335" s="43">
        <v>214</v>
      </c>
      <c r="C335" s="44" t="s">
        <v>598</v>
      </c>
      <c r="D335" s="45">
        <v>5</v>
      </c>
      <c r="E335" s="46" t="s">
        <v>54</v>
      </c>
      <c r="F335" s="47" t="s">
        <v>575</v>
      </c>
      <c r="G335" s="48" t="s">
        <v>56</v>
      </c>
      <c r="H335" s="58" t="s">
        <v>56</v>
      </c>
      <c r="I335" s="49">
        <v>79151959</v>
      </c>
      <c r="J335" s="47" t="s">
        <v>79</v>
      </c>
      <c r="K335" s="50">
        <v>4267000</v>
      </c>
      <c r="L335" s="45"/>
      <c r="M335" s="50"/>
      <c r="N335" s="50">
        <f t="shared" si="9"/>
        <v>4267000</v>
      </c>
      <c r="O335" s="50">
        <v>0</v>
      </c>
      <c r="P335" s="45" t="s">
        <v>58</v>
      </c>
      <c r="Q335" s="52">
        <v>42702</v>
      </c>
      <c r="R335" s="52">
        <v>42705</v>
      </c>
      <c r="S335" s="53">
        <v>42735</v>
      </c>
      <c r="T335" s="54">
        <v>1.06</v>
      </c>
      <c r="U335" s="54"/>
      <c r="V335" s="69"/>
      <c r="W335" s="69"/>
      <c r="X335" s="69" t="s">
        <v>59</v>
      </c>
      <c r="Y335" s="69"/>
      <c r="Z335" s="55">
        <f t="shared" si="8"/>
        <v>0</v>
      </c>
    </row>
    <row r="336" spans="2:26" ht="15" x14ac:dyDescent="0.25">
      <c r="B336" s="43">
        <v>215</v>
      </c>
      <c r="C336" s="44" t="s">
        <v>599</v>
      </c>
      <c r="D336" s="45">
        <v>5</v>
      </c>
      <c r="E336" s="46" t="s">
        <v>54</v>
      </c>
      <c r="F336" s="47" t="s">
        <v>575</v>
      </c>
      <c r="G336" s="48" t="s">
        <v>56</v>
      </c>
      <c r="H336" s="58" t="s">
        <v>56</v>
      </c>
      <c r="I336" s="49">
        <v>79592851</v>
      </c>
      <c r="J336" s="47" t="s">
        <v>600</v>
      </c>
      <c r="K336" s="50">
        <v>4134000</v>
      </c>
      <c r="L336" s="45"/>
      <c r="M336" s="50"/>
      <c r="N336" s="50">
        <f t="shared" si="9"/>
        <v>4134000</v>
      </c>
      <c r="O336" s="50">
        <v>0</v>
      </c>
      <c r="P336" s="45" t="s">
        <v>58</v>
      </c>
      <c r="Q336" s="52">
        <v>42703</v>
      </c>
      <c r="R336" s="52">
        <v>42705</v>
      </c>
      <c r="S336" s="53">
        <v>42735</v>
      </c>
      <c r="T336" s="54">
        <v>1.03</v>
      </c>
      <c r="U336" s="54"/>
      <c r="V336" s="69"/>
      <c r="W336" s="69"/>
      <c r="X336" s="69" t="s">
        <v>59</v>
      </c>
      <c r="Y336" s="69"/>
      <c r="Z336" s="55">
        <f t="shared" si="8"/>
        <v>0</v>
      </c>
    </row>
    <row r="337" spans="2:26" ht="15" x14ac:dyDescent="0.25">
      <c r="B337" s="43">
        <v>216</v>
      </c>
      <c r="C337" s="44" t="s">
        <v>601</v>
      </c>
      <c r="D337" s="45">
        <v>5</v>
      </c>
      <c r="E337" s="46" t="s">
        <v>54</v>
      </c>
      <c r="F337" s="47" t="s">
        <v>478</v>
      </c>
      <c r="G337" s="48" t="s">
        <v>56</v>
      </c>
      <c r="H337" s="58" t="s">
        <v>56</v>
      </c>
      <c r="I337" s="49">
        <v>71674865</v>
      </c>
      <c r="J337" s="47" t="s">
        <v>602</v>
      </c>
      <c r="K337" s="50">
        <v>3000000</v>
      </c>
      <c r="L337" s="45"/>
      <c r="M337" s="50"/>
      <c r="N337" s="50">
        <f t="shared" si="9"/>
        <v>3000000</v>
      </c>
      <c r="O337" s="50">
        <v>0</v>
      </c>
      <c r="P337" s="45" t="s">
        <v>58</v>
      </c>
      <c r="Q337" s="52">
        <v>42704</v>
      </c>
      <c r="R337" s="52">
        <v>42706</v>
      </c>
      <c r="S337" s="53">
        <v>42735</v>
      </c>
      <c r="T337" s="54">
        <v>1</v>
      </c>
      <c r="U337" s="54"/>
      <c r="V337" s="69"/>
      <c r="W337" s="69"/>
      <c r="X337" s="69" t="s">
        <v>59</v>
      </c>
      <c r="Y337" s="69"/>
      <c r="Z337" s="55">
        <f t="shared" si="8"/>
        <v>0</v>
      </c>
    </row>
    <row r="338" spans="2:26" ht="15" x14ac:dyDescent="0.25">
      <c r="B338" s="43">
        <v>217</v>
      </c>
      <c r="C338" s="44" t="s">
        <v>603</v>
      </c>
      <c r="D338" s="45">
        <v>5</v>
      </c>
      <c r="E338" s="46" t="s">
        <v>54</v>
      </c>
      <c r="F338" s="47" t="s">
        <v>575</v>
      </c>
      <c r="G338" s="48" t="s">
        <v>56</v>
      </c>
      <c r="H338" s="58" t="s">
        <v>56</v>
      </c>
      <c r="I338" s="49">
        <v>52155682</v>
      </c>
      <c r="J338" s="47" t="s">
        <v>604</v>
      </c>
      <c r="K338" s="50">
        <v>4134000</v>
      </c>
      <c r="L338" s="45"/>
      <c r="M338" s="50"/>
      <c r="N338" s="50">
        <f t="shared" si="9"/>
        <v>4134000</v>
      </c>
      <c r="O338" s="50">
        <v>0</v>
      </c>
      <c r="P338" s="45" t="s">
        <v>58</v>
      </c>
      <c r="Q338" s="52">
        <v>42704</v>
      </c>
      <c r="R338" s="52">
        <v>42705</v>
      </c>
      <c r="S338" s="53">
        <v>42735</v>
      </c>
      <c r="T338" s="54">
        <v>1.03</v>
      </c>
      <c r="U338" s="54"/>
      <c r="V338" s="69"/>
      <c r="W338" s="69"/>
      <c r="X338" s="69" t="s">
        <v>59</v>
      </c>
      <c r="Y338" s="69"/>
      <c r="Z338" s="55">
        <f t="shared" si="8"/>
        <v>0</v>
      </c>
    </row>
    <row r="339" spans="2:26" ht="15" x14ac:dyDescent="0.25">
      <c r="B339" s="43">
        <v>218</v>
      </c>
      <c r="C339" s="44" t="s">
        <v>605</v>
      </c>
      <c r="D339" s="45">
        <v>5</v>
      </c>
      <c r="E339" s="46" t="s">
        <v>54</v>
      </c>
      <c r="F339" s="47" t="s">
        <v>502</v>
      </c>
      <c r="G339" s="48" t="s">
        <v>56</v>
      </c>
      <c r="H339" s="58" t="s">
        <v>56</v>
      </c>
      <c r="I339" s="49">
        <v>52911091</v>
      </c>
      <c r="J339" s="47" t="s">
        <v>606</v>
      </c>
      <c r="K339" s="50">
        <v>2500000</v>
      </c>
      <c r="L339" s="45"/>
      <c r="M339" s="50"/>
      <c r="N339" s="50">
        <f t="shared" si="9"/>
        <v>2500000</v>
      </c>
      <c r="O339" s="50">
        <v>0</v>
      </c>
      <c r="P339" s="45" t="s">
        <v>58</v>
      </c>
      <c r="Q339" s="52">
        <v>42704</v>
      </c>
      <c r="R339" s="52">
        <v>42705</v>
      </c>
      <c r="S339" s="53">
        <v>42735</v>
      </c>
      <c r="T339" s="54">
        <v>1</v>
      </c>
      <c r="U339" s="54"/>
      <c r="V339" s="69"/>
      <c r="W339" s="69" t="s">
        <v>59</v>
      </c>
      <c r="X339" s="69"/>
      <c r="Y339" s="69"/>
      <c r="Z339" s="55">
        <f t="shared" si="8"/>
        <v>0</v>
      </c>
    </row>
    <row r="340" spans="2:26" ht="15" x14ac:dyDescent="0.25">
      <c r="B340" s="43">
        <v>218</v>
      </c>
      <c r="C340" s="44" t="s">
        <v>605</v>
      </c>
      <c r="D340" s="45">
        <v>5</v>
      </c>
      <c r="E340" s="46" t="s">
        <v>54</v>
      </c>
      <c r="F340" s="47" t="s">
        <v>502</v>
      </c>
      <c r="G340" s="48" t="s">
        <v>56</v>
      </c>
      <c r="H340" s="58" t="s">
        <v>56</v>
      </c>
      <c r="I340" s="49">
        <v>52911091</v>
      </c>
      <c r="J340" s="47" t="s">
        <v>606</v>
      </c>
      <c r="K340" s="50">
        <v>2500000</v>
      </c>
      <c r="L340" s="45"/>
      <c r="M340" s="60">
        <v>1250000</v>
      </c>
      <c r="N340" s="50">
        <f t="shared" si="9"/>
        <v>3750000</v>
      </c>
      <c r="O340" s="50">
        <v>0</v>
      </c>
      <c r="P340" s="45" t="s">
        <v>58</v>
      </c>
      <c r="Q340" s="52">
        <v>42734</v>
      </c>
      <c r="R340" s="52">
        <v>42736</v>
      </c>
      <c r="S340" s="53">
        <v>42735</v>
      </c>
      <c r="T340" s="54"/>
      <c r="U340" s="54">
        <v>0.5</v>
      </c>
      <c r="V340" s="69"/>
      <c r="W340" s="69" t="s">
        <v>59</v>
      </c>
      <c r="X340" s="69"/>
      <c r="Y340" s="69"/>
      <c r="Z340" s="55">
        <f t="shared" si="8"/>
        <v>0</v>
      </c>
    </row>
    <row r="341" spans="2:26" ht="15" x14ac:dyDescent="0.25">
      <c r="B341" s="43">
        <v>219</v>
      </c>
      <c r="C341" s="44" t="s">
        <v>607</v>
      </c>
      <c r="D341" s="45">
        <v>5</v>
      </c>
      <c r="E341" s="46" t="s">
        <v>54</v>
      </c>
      <c r="F341" s="47" t="s">
        <v>159</v>
      </c>
      <c r="G341" s="48" t="s">
        <v>56</v>
      </c>
      <c r="H341" s="58" t="s">
        <v>56</v>
      </c>
      <c r="I341" s="49">
        <v>79947466</v>
      </c>
      <c r="J341" s="47" t="s">
        <v>608</v>
      </c>
      <c r="K341" s="50">
        <v>5500000</v>
      </c>
      <c r="L341" s="45"/>
      <c r="M341" s="50"/>
      <c r="N341" s="50">
        <f t="shared" si="9"/>
        <v>5500000</v>
      </c>
      <c r="O341" s="50">
        <v>0</v>
      </c>
      <c r="P341" s="45" t="s">
        <v>58</v>
      </c>
      <c r="Q341" s="52">
        <v>42704</v>
      </c>
      <c r="R341" s="52">
        <v>42706</v>
      </c>
      <c r="S341" s="53">
        <v>42750</v>
      </c>
      <c r="T341" s="54">
        <v>1</v>
      </c>
      <c r="U341" s="54"/>
      <c r="V341" s="69"/>
      <c r="W341" s="69"/>
      <c r="X341" s="69" t="s">
        <v>59</v>
      </c>
      <c r="Y341" s="69"/>
      <c r="Z341" s="55">
        <f t="shared" si="8"/>
        <v>0</v>
      </c>
    </row>
    <row r="342" spans="2:26" ht="15" x14ac:dyDescent="0.25">
      <c r="B342" s="43">
        <v>220</v>
      </c>
      <c r="C342" s="44" t="s">
        <v>609</v>
      </c>
      <c r="D342" s="45">
        <v>11</v>
      </c>
      <c r="E342" s="59" t="s">
        <v>266</v>
      </c>
      <c r="F342" s="47" t="s">
        <v>610</v>
      </c>
      <c r="G342" s="48" t="s">
        <v>56</v>
      </c>
      <c r="H342" s="58" t="s">
        <v>56</v>
      </c>
      <c r="I342" s="49">
        <v>900021987</v>
      </c>
      <c r="J342" s="47" t="s">
        <v>611</v>
      </c>
      <c r="K342" s="50">
        <v>70000000</v>
      </c>
      <c r="L342" s="45"/>
      <c r="M342" s="50"/>
      <c r="N342" s="50">
        <f t="shared" si="9"/>
        <v>70000000</v>
      </c>
      <c r="O342" s="50">
        <v>0</v>
      </c>
      <c r="P342" s="45" t="s">
        <v>58</v>
      </c>
      <c r="Q342" s="52">
        <v>42705</v>
      </c>
      <c r="R342" s="52">
        <v>42713</v>
      </c>
      <c r="S342" s="53">
        <v>42735</v>
      </c>
      <c r="T342" s="54">
        <v>2</v>
      </c>
      <c r="U342" s="54"/>
      <c r="V342" s="69"/>
      <c r="W342" s="69" t="s">
        <v>59</v>
      </c>
      <c r="X342" s="69"/>
      <c r="Y342" s="69"/>
      <c r="Z342" s="55">
        <f t="shared" si="8"/>
        <v>0</v>
      </c>
    </row>
    <row r="343" spans="2:26" ht="15" x14ac:dyDescent="0.25">
      <c r="B343" s="43">
        <v>221</v>
      </c>
      <c r="C343" s="44" t="s">
        <v>612</v>
      </c>
      <c r="D343" s="45">
        <v>6</v>
      </c>
      <c r="E343" s="62" t="s">
        <v>131</v>
      </c>
      <c r="F343" s="47" t="s">
        <v>613</v>
      </c>
      <c r="G343" s="48" t="s">
        <v>311</v>
      </c>
      <c r="H343" s="58" t="s">
        <v>311</v>
      </c>
      <c r="I343" s="49">
        <v>900162168</v>
      </c>
      <c r="J343" s="47" t="s">
        <v>614</v>
      </c>
      <c r="K343" s="50">
        <v>10639000</v>
      </c>
      <c r="L343" s="45"/>
      <c r="M343" s="50"/>
      <c r="N343" s="50">
        <f t="shared" si="9"/>
        <v>10639000</v>
      </c>
      <c r="O343" s="50">
        <v>0</v>
      </c>
      <c r="P343" s="45" t="s">
        <v>58</v>
      </c>
      <c r="Q343" s="52">
        <v>42709</v>
      </c>
      <c r="R343" s="52">
        <v>42719</v>
      </c>
      <c r="S343" s="53">
        <v>42774</v>
      </c>
      <c r="T343" s="54">
        <v>10</v>
      </c>
      <c r="U343" s="54"/>
      <c r="V343" s="69"/>
      <c r="W343" s="69"/>
      <c r="X343" s="69" t="s">
        <v>59</v>
      </c>
      <c r="Y343" s="69"/>
      <c r="Z343" s="55">
        <f t="shared" si="8"/>
        <v>0</v>
      </c>
    </row>
    <row r="344" spans="2:26" ht="15" x14ac:dyDescent="0.25">
      <c r="B344" s="43">
        <v>222</v>
      </c>
      <c r="C344" s="44" t="s">
        <v>615</v>
      </c>
      <c r="D344" s="45">
        <v>8</v>
      </c>
      <c r="E344" s="62" t="s">
        <v>131</v>
      </c>
      <c r="F344" s="47" t="s">
        <v>616</v>
      </c>
      <c r="G344" s="48" t="s">
        <v>144</v>
      </c>
      <c r="H344" s="58" t="s">
        <v>144</v>
      </c>
      <c r="I344" s="49">
        <v>800214037</v>
      </c>
      <c r="J344" s="47" t="s">
        <v>617</v>
      </c>
      <c r="K344" s="50">
        <v>13794000</v>
      </c>
      <c r="L344" s="45"/>
      <c r="M344" s="50"/>
      <c r="N344" s="50">
        <f t="shared" si="9"/>
        <v>13794000</v>
      </c>
      <c r="O344" s="50">
        <v>0</v>
      </c>
      <c r="P344" s="45" t="s">
        <v>141</v>
      </c>
      <c r="Q344" s="52">
        <v>42711</v>
      </c>
      <c r="R344" s="52">
        <v>42713</v>
      </c>
      <c r="S344" s="53">
        <v>42723</v>
      </c>
      <c r="T344" s="54">
        <v>1</v>
      </c>
      <c r="U344" s="54"/>
      <c r="V344" s="69"/>
      <c r="W344" s="69"/>
      <c r="X344" s="69" t="s">
        <v>59</v>
      </c>
      <c r="Y344" s="69"/>
      <c r="Z344" s="55">
        <f t="shared" si="8"/>
        <v>0</v>
      </c>
    </row>
    <row r="345" spans="2:26" ht="15" x14ac:dyDescent="0.25">
      <c r="B345" s="43">
        <v>223</v>
      </c>
      <c r="C345" s="44" t="s">
        <v>618</v>
      </c>
      <c r="D345" s="45">
        <v>6</v>
      </c>
      <c r="E345" s="62" t="s">
        <v>131</v>
      </c>
      <c r="F345" s="47" t="s">
        <v>619</v>
      </c>
      <c r="G345" s="48" t="s">
        <v>620</v>
      </c>
      <c r="H345" s="58" t="s">
        <v>620</v>
      </c>
      <c r="I345" s="49">
        <v>900693826</v>
      </c>
      <c r="J345" s="47" t="s">
        <v>621</v>
      </c>
      <c r="K345" s="50">
        <v>19304712</v>
      </c>
      <c r="L345" s="45"/>
      <c r="M345" s="50"/>
      <c r="N345" s="50">
        <f t="shared" si="9"/>
        <v>19304712</v>
      </c>
      <c r="O345" s="50">
        <v>0</v>
      </c>
      <c r="P345" s="45" t="s">
        <v>141</v>
      </c>
      <c r="Q345" s="52">
        <v>42719</v>
      </c>
      <c r="R345" s="52"/>
      <c r="S345" s="53"/>
      <c r="T345" s="54">
        <v>4</v>
      </c>
      <c r="U345" s="54"/>
      <c r="V345" s="69" t="s">
        <v>59</v>
      </c>
      <c r="W345" s="69"/>
      <c r="X345" s="69"/>
      <c r="Y345" s="69"/>
      <c r="Z345" s="55">
        <f t="shared" si="8"/>
        <v>0</v>
      </c>
    </row>
    <row r="346" spans="2:26" ht="15" x14ac:dyDescent="0.25">
      <c r="B346" s="43">
        <v>224</v>
      </c>
      <c r="C346" s="44" t="s">
        <v>622</v>
      </c>
      <c r="D346" s="45">
        <v>11</v>
      </c>
      <c r="E346" s="59" t="s">
        <v>266</v>
      </c>
      <c r="F346" s="47" t="s">
        <v>623</v>
      </c>
      <c r="G346" s="48" t="s">
        <v>624</v>
      </c>
      <c r="H346" s="58" t="s">
        <v>624</v>
      </c>
      <c r="I346" s="49">
        <v>830029017</v>
      </c>
      <c r="J346" s="47" t="s">
        <v>625</v>
      </c>
      <c r="K346" s="50">
        <v>83123869</v>
      </c>
      <c r="L346" s="45"/>
      <c r="M346" s="50"/>
      <c r="N346" s="50">
        <f t="shared" si="9"/>
        <v>83123869</v>
      </c>
      <c r="O346" s="50">
        <v>0</v>
      </c>
      <c r="P346" s="45" t="s">
        <v>58</v>
      </c>
      <c r="Q346" s="52">
        <v>42723</v>
      </c>
      <c r="R346" s="52"/>
      <c r="S346" s="53"/>
      <c r="T346" s="54">
        <v>2</v>
      </c>
      <c r="U346" s="54"/>
      <c r="V346" s="69" t="s">
        <v>59</v>
      </c>
      <c r="W346" s="69"/>
      <c r="X346" s="69"/>
      <c r="Y346" s="69"/>
      <c r="Z346" s="55">
        <f t="shared" si="8"/>
        <v>0</v>
      </c>
    </row>
    <row r="347" spans="2:26" ht="15" x14ac:dyDescent="0.25">
      <c r="B347" s="43">
        <v>225</v>
      </c>
      <c r="C347" s="44" t="s">
        <v>622</v>
      </c>
      <c r="D347" s="45">
        <v>11</v>
      </c>
      <c r="E347" s="59" t="s">
        <v>266</v>
      </c>
      <c r="F347" s="47" t="s">
        <v>623</v>
      </c>
      <c r="G347" s="48" t="s">
        <v>624</v>
      </c>
      <c r="H347" s="58" t="s">
        <v>624</v>
      </c>
      <c r="I347" s="49">
        <v>900030384</v>
      </c>
      <c r="J347" s="47" t="s">
        <v>626</v>
      </c>
      <c r="K347" s="50">
        <v>52380000</v>
      </c>
      <c r="L347" s="45"/>
      <c r="M347" s="50"/>
      <c r="N347" s="50">
        <f t="shared" si="9"/>
        <v>52380000</v>
      </c>
      <c r="O347" s="50">
        <v>0</v>
      </c>
      <c r="P347" s="45" t="s">
        <v>58</v>
      </c>
      <c r="Q347" s="52">
        <v>42723</v>
      </c>
      <c r="R347" s="52"/>
      <c r="S347" s="53"/>
      <c r="T347" s="54">
        <v>2</v>
      </c>
      <c r="U347" s="54"/>
      <c r="V347" s="69" t="s">
        <v>59</v>
      </c>
      <c r="W347" s="69"/>
      <c r="X347" s="69"/>
      <c r="Y347" s="69"/>
      <c r="Z347" s="55">
        <f t="shared" si="8"/>
        <v>0</v>
      </c>
    </row>
    <row r="348" spans="2:26" ht="15" x14ac:dyDescent="0.25">
      <c r="B348" s="43">
        <v>226</v>
      </c>
      <c r="C348" s="44" t="s">
        <v>622</v>
      </c>
      <c r="D348" s="45">
        <v>11</v>
      </c>
      <c r="E348" s="59" t="s">
        <v>266</v>
      </c>
      <c r="F348" s="47" t="s">
        <v>623</v>
      </c>
      <c r="G348" s="48" t="s">
        <v>624</v>
      </c>
      <c r="H348" s="58" t="s">
        <v>624</v>
      </c>
      <c r="I348" s="49">
        <v>804006897</v>
      </c>
      <c r="J348" s="47" t="s">
        <v>627</v>
      </c>
      <c r="K348" s="50">
        <v>26500000</v>
      </c>
      <c r="L348" s="45"/>
      <c r="M348" s="50"/>
      <c r="N348" s="50">
        <f t="shared" si="9"/>
        <v>26500000</v>
      </c>
      <c r="O348" s="50">
        <v>0</v>
      </c>
      <c r="P348" s="45" t="s">
        <v>58</v>
      </c>
      <c r="Q348" s="52">
        <v>42723</v>
      </c>
      <c r="R348" s="52"/>
      <c r="S348" s="53"/>
      <c r="T348" s="54">
        <v>2</v>
      </c>
      <c r="U348" s="54"/>
      <c r="V348" s="69" t="s">
        <v>59</v>
      </c>
      <c r="W348" s="69"/>
      <c r="X348" s="69"/>
      <c r="Y348" s="69"/>
      <c r="Z348" s="55">
        <f t="shared" si="8"/>
        <v>0</v>
      </c>
    </row>
    <row r="349" spans="2:26" ht="15" x14ac:dyDescent="0.25">
      <c r="B349" s="43">
        <v>227</v>
      </c>
      <c r="C349" s="44" t="s">
        <v>622</v>
      </c>
      <c r="D349" s="45">
        <v>11</v>
      </c>
      <c r="E349" s="59" t="s">
        <v>266</v>
      </c>
      <c r="F349" s="47" t="s">
        <v>623</v>
      </c>
      <c r="G349" s="48" t="s">
        <v>624</v>
      </c>
      <c r="H349" s="58" t="s">
        <v>624</v>
      </c>
      <c r="I349" s="49">
        <v>830513276</v>
      </c>
      <c r="J349" s="47" t="s">
        <v>628</v>
      </c>
      <c r="K349" s="50">
        <v>18090500</v>
      </c>
      <c r="L349" s="45"/>
      <c r="M349" s="50"/>
      <c r="N349" s="50">
        <f t="shared" si="9"/>
        <v>18090500</v>
      </c>
      <c r="O349" s="50">
        <v>0</v>
      </c>
      <c r="P349" s="45" t="s">
        <v>58</v>
      </c>
      <c r="Q349" s="52">
        <v>42723</v>
      </c>
      <c r="R349" s="52"/>
      <c r="S349" s="53"/>
      <c r="T349" s="54">
        <v>2</v>
      </c>
      <c r="U349" s="54"/>
      <c r="V349" s="69" t="s">
        <v>59</v>
      </c>
      <c r="W349" s="69"/>
      <c r="X349" s="69"/>
      <c r="Y349" s="69"/>
      <c r="Z349" s="55">
        <f t="shared" si="8"/>
        <v>0</v>
      </c>
    </row>
    <row r="350" spans="2:26" ht="15" x14ac:dyDescent="0.25">
      <c r="B350" s="43">
        <v>228</v>
      </c>
      <c r="C350" s="44" t="s">
        <v>629</v>
      </c>
      <c r="D350" s="45">
        <v>16</v>
      </c>
      <c r="E350" s="46" t="s">
        <v>54</v>
      </c>
      <c r="F350" s="47" t="s">
        <v>630</v>
      </c>
      <c r="G350" s="48" t="s">
        <v>631</v>
      </c>
      <c r="H350" s="58" t="s">
        <v>631</v>
      </c>
      <c r="I350" s="49">
        <v>900971006</v>
      </c>
      <c r="J350" s="47" t="s">
        <v>632</v>
      </c>
      <c r="K350" s="50">
        <v>715346000</v>
      </c>
      <c r="L350" s="45"/>
      <c r="M350" s="50"/>
      <c r="N350" s="50">
        <f t="shared" si="9"/>
        <v>715346000</v>
      </c>
      <c r="O350" s="50">
        <v>0</v>
      </c>
      <c r="P350" s="45" t="s">
        <v>58</v>
      </c>
      <c r="Q350" s="52">
        <v>42719</v>
      </c>
      <c r="R350" s="52"/>
      <c r="S350" s="53"/>
      <c r="T350" s="54">
        <v>8</v>
      </c>
      <c r="U350" s="54"/>
      <c r="V350" s="69" t="s">
        <v>59</v>
      </c>
      <c r="W350" s="69"/>
      <c r="X350" s="69"/>
      <c r="Y350" s="69"/>
      <c r="Z350" s="55">
        <f t="shared" si="8"/>
        <v>0</v>
      </c>
    </row>
    <row r="351" spans="2:26" ht="15" x14ac:dyDescent="0.25">
      <c r="B351" s="43">
        <v>229</v>
      </c>
      <c r="C351" s="44" t="s">
        <v>633</v>
      </c>
      <c r="D351" s="45">
        <v>4</v>
      </c>
      <c r="E351" s="62" t="s">
        <v>260</v>
      </c>
      <c r="F351" s="47" t="s">
        <v>634</v>
      </c>
      <c r="G351" s="48" t="s">
        <v>341</v>
      </c>
      <c r="H351" s="58" t="s">
        <v>341</v>
      </c>
      <c r="I351" s="49">
        <v>901038986</v>
      </c>
      <c r="J351" s="47" t="s">
        <v>635</v>
      </c>
      <c r="K351" s="50">
        <v>754546250</v>
      </c>
      <c r="L351" s="45"/>
      <c r="M351" s="50"/>
      <c r="N351" s="50">
        <f>K351+L351+M351</f>
        <v>754546250</v>
      </c>
      <c r="O351" s="50">
        <v>0</v>
      </c>
      <c r="P351" s="45" t="s">
        <v>58</v>
      </c>
      <c r="Q351" s="52">
        <v>42730</v>
      </c>
      <c r="R351" s="52"/>
      <c r="S351" s="53"/>
      <c r="T351" s="54">
        <v>6</v>
      </c>
      <c r="U351" s="54"/>
      <c r="V351" s="69" t="s">
        <v>59</v>
      </c>
      <c r="W351" s="69"/>
      <c r="X351" s="69"/>
      <c r="Y351" s="69"/>
      <c r="Z351" s="55">
        <f t="shared" si="8"/>
        <v>0</v>
      </c>
    </row>
    <row r="352" spans="2:26" ht="15" x14ac:dyDescent="0.25">
      <c r="B352" s="43">
        <v>230</v>
      </c>
      <c r="C352" s="44" t="s">
        <v>636</v>
      </c>
      <c r="D352" s="45">
        <v>4</v>
      </c>
      <c r="E352" s="62" t="s">
        <v>260</v>
      </c>
      <c r="F352" s="47" t="s">
        <v>637</v>
      </c>
      <c r="G352" s="48" t="s">
        <v>545</v>
      </c>
      <c r="H352" s="58" t="s">
        <v>545</v>
      </c>
      <c r="I352" s="49">
        <v>830095614</v>
      </c>
      <c r="J352" s="47" t="s">
        <v>638</v>
      </c>
      <c r="K352" s="50">
        <v>443838438</v>
      </c>
      <c r="L352" s="45"/>
      <c r="M352" s="50"/>
      <c r="N352" s="50">
        <f>K352+L352+M352</f>
        <v>443838438</v>
      </c>
      <c r="O352" s="50">
        <v>0</v>
      </c>
      <c r="P352" s="45" t="s">
        <v>58</v>
      </c>
      <c r="Q352" s="52">
        <v>42730</v>
      </c>
      <c r="R352" s="52"/>
      <c r="S352" s="53"/>
      <c r="T352" s="54">
        <v>5</v>
      </c>
      <c r="U352" s="54"/>
      <c r="V352" s="69" t="s">
        <v>59</v>
      </c>
      <c r="W352" s="69"/>
      <c r="X352" s="69"/>
      <c r="Y352" s="69"/>
      <c r="Z352" s="55">
        <f t="shared" si="8"/>
        <v>0</v>
      </c>
    </row>
    <row r="353" spans="2:26" ht="15" x14ac:dyDescent="0.25">
      <c r="B353" s="43">
        <v>231</v>
      </c>
      <c r="C353" s="44"/>
      <c r="D353" s="45"/>
      <c r="E353" s="62"/>
      <c r="F353" s="47"/>
      <c r="G353" s="48"/>
      <c r="H353" s="58"/>
      <c r="I353" s="49"/>
      <c r="J353" s="47" t="s">
        <v>288</v>
      </c>
      <c r="K353" s="50"/>
      <c r="L353" s="45"/>
      <c r="M353" s="50"/>
      <c r="N353" s="50"/>
      <c r="O353" s="50"/>
      <c r="P353" s="45"/>
      <c r="Q353" s="52"/>
      <c r="R353" s="52"/>
      <c r="S353" s="53"/>
      <c r="T353" s="54"/>
      <c r="U353" s="54"/>
      <c r="V353" s="69"/>
      <c r="W353" s="69"/>
      <c r="X353" s="69"/>
      <c r="Y353" s="69"/>
      <c r="Z353" s="55"/>
    </row>
    <row r="354" spans="2:26" ht="15" x14ac:dyDescent="0.25">
      <c r="B354" s="43">
        <v>232</v>
      </c>
      <c r="C354" s="44" t="s">
        <v>639</v>
      </c>
      <c r="D354" s="45">
        <v>4</v>
      </c>
      <c r="E354" s="59" t="s">
        <v>266</v>
      </c>
      <c r="F354" s="47" t="s">
        <v>640</v>
      </c>
      <c r="G354" s="48" t="s">
        <v>624</v>
      </c>
      <c r="H354" s="58" t="s">
        <v>624</v>
      </c>
      <c r="I354" s="49">
        <v>900017160</v>
      </c>
      <c r="J354" s="47" t="s">
        <v>641</v>
      </c>
      <c r="K354" s="50">
        <v>191008860</v>
      </c>
      <c r="L354" s="45"/>
      <c r="M354" s="50"/>
      <c r="N354" s="50">
        <f t="shared" ref="N354:N362" si="10">K354+L354+M354</f>
        <v>191008860</v>
      </c>
      <c r="O354" s="50">
        <v>0</v>
      </c>
      <c r="P354" s="45" t="s">
        <v>58</v>
      </c>
      <c r="Q354" s="52">
        <v>42730</v>
      </c>
      <c r="R354" s="52"/>
      <c r="S354" s="53"/>
      <c r="T354" s="54">
        <v>3</v>
      </c>
      <c r="U354" s="54"/>
      <c r="V354" s="69" t="s">
        <v>59</v>
      </c>
      <c r="W354" s="69"/>
      <c r="X354" s="69"/>
      <c r="Y354" s="69"/>
      <c r="Z354" s="55">
        <f t="shared" ref="Z354:Z362" si="11">+O354/N354</f>
        <v>0</v>
      </c>
    </row>
    <row r="355" spans="2:26" ht="15" x14ac:dyDescent="0.25">
      <c r="B355" s="43">
        <v>233</v>
      </c>
      <c r="C355" s="44" t="s">
        <v>642</v>
      </c>
      <c r="D355" s="45">
        <v>16</v>
      </c>
      <c r="E355" s="46" t="s">
        <v>54</v>
      </c>
      <c r="F355" s="47" t="s">
        <v>643</v>
      </c>
      <c r="G355" s="48" t="s">
        <v>631</v>
      </c>
      <c r="H355" s="58" t="s">
        <v>631</v>
      </c>
      <c r="I355" s="49">
        <v>900971006</v>
      </c>
      <c r="J355" s="47" t="s">
        <v>632</v>
      </c>
      <c r="K355" s="50">
        <v>1340000000</v>
      </c>
      <c r="L355" s="45"/>
      <c r="M355" s="50"/>
      <c r="N355" s="50">
        <f t="shared" si="10"/>
        <v>1340000000</v>
      </c>
      <c r="O355" s="50">
        <v>0</v>
      </c>
      <c r="P355" s="45" t="s">
        <v>58</v>
      </c>
      <c r="Q355" s="52">
        <v>42730</v>
      </c>
      <c r="R355" s="52"/>
      <c r="S355" s="53"/>
      <c r="T355" s="54">
        <v>10</v>
      </c>
      <c r="U355" s="54"/>
      <c r="V355" s="69" t="s">
        <v>59</v>
      </c>
      <c r="W355" s="69"/>
      <c r="X355" s="69"/>
      <c r="Y355" s="69"/>
      <c r="Z355" s="55">
        <f t="shared" si="11"/>
        <v>0</v>
      </c>
    </row>
    <row r="356" spans="2:26" ht="15" x14ac:dyDescent="0.25">
      <c r="B356" s="43">
        <v>234</v>
      </c>
      <c r="C356" s="44" t="s">
        <v>644</v>
      </c>
      <c r="D356" s="45">
        <v>16</v>
      </c>
      <c r="E356" s="46" t="s">
        <v>54</v>
      </c>
      <c r="F356" s="47" t="s">
        <v>645</v>
      </c>
      <c r="G356" s="48" t="s">
        <v>631</v>
      </c>
      <c r="H356" s="58" t="s">
        <v>631</v>
      </c>
      <c r="I356" s="49">
        <v>900971006</v>
      </c>
      <c r="J356" s="47" t="s">
        <v>632</v>
      </c>
      <c r="K356" s="50">
        <v>139363433</v>
      </c>
      <c r="L356" s="45"/>
      <c r="M356" s="50"/>
      <c r="N356" s="50">
        <f t="shared" si="10"/>
        <v>139363433</v>
      </c>
      <c r="O356" s="50">
        <v>0</v>
      </c>
      <c r="P356" s="45" t="s">
        <v>58</v>
      </c>
      <c r="Q356" s="52">
        <v>42730</v>
      </c>
      <c r="R356" s="52"/>
      <c r="S356" s="53"/>
      <c r="T356" s="54">
        <v>3</v>
      </c>
      <c r="U356" s="54"/>
      <c r="V356" s="69" t="s">
        <v>59</v>
      </c>
      <c r="W356" s="69"/>
      <c r="X356" s="69"/>
      <c r="Y356" s="69"/>
      <c r="Z356" s="55">
        <f t="shared" si="11"/>
        <v>0</v>
      </c>
    </row>
    <row r="357" spans="2:26" ht="15" x14ac:dyDescent="0.25">
      <c r="B357" s="43">
        <v>235</v>
      </c>
      <c r="C357" s="44" t="s">
        <v>646</v>
      </c>
      <c r="D357" s="45">
        <v>11</v>
      </c>
      <c r="E357" s="59" t="s">
        <v>266</v>
      </c>
      <c r="F357" s="47" t="s">
        <v>647</v>
      </c>
      <c r="G357" s="48" t="s">
        <v>125</v>
      </c>
      <c r="H357" s="58" t="s">
        <v>125</v>
      </c>
      <c r="I357" s="49">
        <v>6765018</v>
      </c>
      <c r="J357" s="47" t="s">
        <v>648</v>
      </c>
      <c r="K357" s="50">
        <v>300000000</v>
      </c>
      <c r="L357" s="45"/>
      <c r="M357" s="50"/>
      <c r="N357" s="50">
        <f t="shared" si="10"/>
        <v>300000000</v>
      </c>
      <c r="O357" s="50">
        <v>0</v>
      </c>
      <c r="P357" s="45" t="s">
        <v>58</v>
      </c>
      <c r="Q357" s="52">
        <v>42730</v>
      </c>
      <c r="R357" s="52"/>
      <c r="S357" s="53"/>
      <c r="T357" s="54">
        <v>10</v>
      </c>
      <c r="U357" s="54"/>
      <c r="V357" s="69" t="s">
        <v>59</v>
      </c>
      <c r="W357" s="69"/>
      <c r="X357" s="69"/>
      <c r="Y357" s="69"/>
      <c r="Z357" s="55">
        <f t="shared" si="11"/>
        <v>0</v>
      </c>
    </row>
    <row r="358" spans="2:26" ht="15" x14ac:dyDescent="0.25">
      <c r="B358" s="43">
        <v>236</v>
      </c>
      <c r="C358" s="44" t="s">
        <v>646</v>
      </c>
      <c r="D358" s="45">
        <v>11</v>
      </c>
      <c r="E358" s="59" t="s">
        <v>266</v>
      </c>
      <c r="F358" s="47" t="s">
        <v>649</v>
      </c>
      <c r="G358" s="48" t="s">
        <v>125</v>
      </c>
      <c r="H358" s="58" t="s">
        <v>125</v>
      </c>
      <c r="I358" s="49">
        <v>6765018</v>
      </c>
      <c r="J358" s="47" t="s">
        <v>648</v>
      </c>
      <c r="K358" s="50">
        <v>269296250</v>
      </c>
      <c r="L358" s="45"/>
      <c r="M358" s="50"/>
      <c r="N358" s="50">
        <f t="shared" si="10"/>
        <v>269296250</v>
      </c>
      <c r="O358" s="50">
        <v>0</v>
      </c>
      <c r="P358" s="45" t="s">
        <v>58</v>
      </c>
      <c r="Q358" s="52">
        <v>42730</v>
      </c>
      <c r="R358" s="52"/>
      <c r="S358" s="53"/>
      <c r="T358" s="54">
        <v>10</v>
      </c>
      <c r="U358" s="54"/>
      <c r="V358" s="69" t="s">
        <v>59</v>
      </c>
      <c r="W358" s="69"/>
      <c r="X358" s="69"/>
      <c r="Y358" s="69"/>
      <c r="Z358" s="55">
        <f t="shared" si="11"/>
        <v>0</v>
      </c>
    </row>
    <row r="359" spans="2:26" ht="15" x14ac:dyDescent="0.25">
      <c r="B359" s="43">
        <v>237</v>
      </c>
      <c r="C359" s="44" t="s">
        <v>646</v>
      </c>
      <c r="D359" s="45">
        <v>11</v>
      </c>
      <c r="E359" s="59" t="s">
        <v>266</v>
      </c>
      <c r="F359" s="47" t="s">
        <v>650</v>
      </c>
      <c r="G359" s="48" t="s">
        <v>125</v>
      </c>
      <c r="H359" s="58" t="s">
        <v>125</v>
      </c>
      <c r="I359" s="49">
        <v>800166902</v>
      </c>
      <c r="J359" s="47" t="s">
        <v>651</v>
      </c>
      <c r="K359" s="50">
        <v>300000000</v>
      </c>
      <c r="L359" s="45"/>
      <c r="M359" s="50"/>
      <c r="N359" s="50">
        <f t="shared" si="10"/>
        <v>300000000</v>
      </c>
      <c r="O359" s="50">
        <v>0</v>
      </c>
      <c r="P359" s="45" t="s">
        <v>58</v>
      </c>
      <c r="Q359" s="52">
        <v>42730</v>
      </c>
      <c r="R359" s="52"/>
      <c r="S359" s="53"/>
      <c r="T359" s="54">
        <v>10</v>
      </c>
      <c r="U359" s="54"/>
      <c r="V359" s="69" t="s">
        <v>59</v>
      </c>
      <c r="W359" s="69"/>
      <c r="X359" s="69"/>
      <c r="Y359" s="69"/>
      <c r="Z359" s="55">
        <f t="shared" si="11"/>
        <v>0</v>
      </c>
    </row>
    <row r="360" spans="2:26" ht="15" x14ac:dyDescent="0.25">
      <c r="B360" s="43">
        <v>238</v>
      </c>
      <c r="C360" s="44"/>
      <c r="D360" s="45">
        <v>16</v>
      </c>
      <c r="E360" s="46" t="s">
        <v>54</v>
      </c>
      <c r="F360" s="47" t="s">
        <v>652</v>
      </c>
      <c r="G360" s="48" t="s">
        <v>631</v>
      </c>
      <c r="H360" s="58" t="s">
        <v>631</v>
      </c>
      <c r="I360" s="49">
        <v>900971006</v>
      </c>
      <c r="J360" s="47" t="s">
        <v>632</v>
      </c>
      <c r="K360" s="50">
        <v>700000000</v>
      </c>
      <c r="L360" s="45"/>
      <c r="M360" s="50"/>
      <c r="N360" s="50">
        <f t="shared" si="10"/>
        <v>700000000</v>
      </c>
      <c r="O360" s="50">
        <v>0</v>
      </c>
      <c r="P360" s="45" t="s">
        <v>58</v>
      </c>
      <c r="Q360" s="52">
        <v>42730</v>
      </c>
      <c r="R360" s="52"/>
      <c r="S360" s="53"/>
      <c r="T360" s="54">
        <v>8</v>
      </c>
      <c r="U360" s="54"/>
      <c r="V360" s="69" t="s">
        <v>59</v>
      </c>
      <c r="W360" s="69"/>
      <c r="X360" s="69"/>
      <c r="Y360" s="69"/>
      <c r="Z360" s="55">
        <f t="shared" si="11"/>
        <v>0</v>
      </c>
    </row>
    <row r="361" spans="2:26" ht="15" x14ac:dyDescent="0.25">
      <c r="B361" s="43">
        <v>239</v>
      </c>
      <c r="C361" s="44" t="s">
        <v>653</v>
      </c>
      <c r="D361" s="45">
        <v>3</v>
      </c>
      <c r="E361" s="62" t="s">
        <v>654</v>
      </c>
      <c r="F361" s="47" t="s">
        <v>655</v>
      </c>
      <c r="G361" s="48" t="s">
        <v>125</v>
      </c>
      <c r="H361" s="58" t="s">
        <v>125</v>
      </c>
      <c r="I361" s="49">
        <v>901038367</v>
      </c>
      <c r="J361" s="47" t="s">
        <v>656</v>
      </c>
      <c r="K361" s="50">
        <v>1349982480</v>
      </c>
      <c r="L361" s="45"/>
      <c r="M361" s="50"/>
      <c r="N361" s="50">
        <f t="shared" si="10"/>
        <v>1349982480</v>
      </c>
      <c r="O361" s="50">
        <v>0</v>
      </c>
      <c r="P361" s="45" t="s">
        <v>58</v>
      </c>
      <c r="Q361" s="52">
        <v>42731</v>
      </c>
      <c r="R361" s="52"/>
      <c r="S361" s="53"/>
      <c r="T361" s="54">
        <v>11</v>
      </c>
      <c r="U361" s="54"/>
      <c r="V361" s="69" t="s">
        <v>59</v>
      </c>
      <c r="W361" s="69"/>
      <c r="X361" s="69"/>
      <c r="Y361" s="69"/>
      <c r="Z361" s="55">
        <f t="shared" si="11"/>
        <v>0</v>
      </c>
    </row>
    <row r="362" spans="2:26" ht="15" x14ac:dyDescent="0.25">
      <c r="B362" s="43">
        <v>240</v>
      </c>
      <c r="C362" s="44" t="s">
        <v>657</v>
      </c>
      <c r="D362" s="45">
        <v>4</v>
      </c>
      <c r="E362" s="62" t="s">
        <v>260</v>
      </c>
      <c r="F362" s="47" t="s">
        <v>658</v>
      </c>
      <c r="G362" s="48" t="s">
        <v>311</v>
      </c>
      <c r="H362" s="58" t="s">
        <v>311</v>
      </c>
      <c r="I362" s="49">
        <v>901038213</v>
      </c>
      <c r="J362" s="47" t="s">
        <v>659</v>
      </c>
      <c r="K362" s="50">
        <v>1035206469</v>
      </c>
      <c r="L362" s="45"/>
      <c r="M362" s="50"/>
      <c r="N362" s="50">
        <f t="shared" si="10"/>
        <v>1035206469</v>
      </c>
      <c r="O362" s="50">
        <v>0</v>
      </c>
      <c r="P362" s="45" t="s">
        <v>58</v>
      </c>
      <c r="Q362" s="52">
        <v>42732</v>
      </c>
      <c r="R362" s="52"/>
      <c r="S362" s="53"/>
      <c r="T362" s="54">
        <v>6</v>
      </c>
      <c r="U362" s="54"/>
      <c r="V362" s="69" t="s">
        <v>59</v>
      </c>
      <c r="W362" s="69"/>
      <c r="X362" s="69"/>
      <c r="Y362" s="69"/>
      <c r="Z362" s="55">
        <f t="shared" si="11"/>
        <v>0</v>
      </c>
    </row>
    <row r="363" spans="2:26" ht="15" x14ac:dyDescent="0.25">
      <c r="B363" s="43">
        <v>241</v>
      </c>
      <c r="C363" s="44"/>
      <c r="D363" s="45"/>
      <c r="E363" s="62"/>
      <c r="F363" s="47"/>
      <c r="G363" s="48"/>
      <c r="H363" s="58"/>
      <c r="I363" s="49"/>
      <c r="J363" s="47" t="s">
        <v>288</v>
      </c>
      <c r="K363" s="50"/>
      <c r="L363" s="45"/>
      <c r="M363" s="50"/>
      <c r="N363" s="50"/>
      <c r="O363" s="50"/>
      <c r="P363" s="45"/>
      <c r="Q363" s="52"/>
      <c r="R363" s="52"/>
      <c r="S363" s="53"/>
      <c r="T363" s="54"/>
      <c r="U363" s="54"/>
      <c r="V363" s="69"/>
      <c r="W363" s="69"/>
      <c r="X363" s="69"/>
      <c r="Y363" s="69"/>
      <c r="Z363" s="55"/>
    </row>
    <row r="364" spans="2:26" ht="15" x14ac:dyDescent="0.25">
      <c r="B364" s="43">
        <v>242</v>
      </c>
      <c r="C364" s="44" t="s">
        <v>660</v>
      </c>
      <c r="D364" s="45">
        <v>1</v>
      </c>
      <c r="E364" s="62" t="s">
        <v>260</v>
      </c>
      <c r="F364" s="47" t="s">
        <v>661</v>
      </c>
      <c r="G364" s="48" t="s">
        <v>56</v>
      </c>
      <c r="H364" s="48" t="s">
        <v>56</v>
      </c>
      <c r="I364" s="49">
        <v>901038071</v>
      </c>
      <c r="J364" s="47" t="s">
        <v>662</v>
      </c>
      <c r="K364" s="50">
        <v>500000000</v>
      </c>
      <c r="L364" s="45"/>
      <c r="M364" s="50"/>
      <c r="N364" s="50">
        <f>K364+L364+M364</f>
        <v>500000000</v>
      </c>
      <c r="O364" s="50">
        <v>0</v>
      </c>
      <c r="P364" s="45" t="s">
        <v>58</v>
      </c>
      <c r="Q364" s="52">
        <v>42732</v>
      </c>
      <c r="R364" s="52"/>
      <c r="S364" s="53"/>
      <c r="T364" s="54">
        <v>9</v>
      </c>
      <c r="U364" s="54"/>
      <c r="V364" s="69" t="s">
        <v>59</v>
      </c>
      <c r="W364" s="69"/>
      <c r="X364" s="69"/>
      <c r="Y364" s="69"/>
      <c r="Z364" s="55">
        <f>+O364/N364</f>
        <v>0</v>
      </c>
    </row>
    <row r="365" spans="2:26" ht="15" x14ac:dyDescent="0.25">
      <c r="B365" s="43">
        <v>242</v>
      </c>
      <c r="C365" s="44" t="s">
        <v>660</v>
      </c>
      <c r="D365" s="45">
        <v>1</v>
      </c>
      <c r="E365" s="62" t="s">
        <v>260</v>
      </c>
      <c r="F365" s="47" t="s">
        <v>661</v>
      </c>
      <c r="G365" s="48" t="s">
        <v>545</v>
      </c>
      <c r="H365" s="48" t="s">
        <v>545</v>
      </c>
      <c r="I365" s="49">
        <v>901038071</v>
      </c>
      <c r="J365" s="47" t="s">
        <v>662</v>
      </c>
      <c r="K365" s="50">
        <v>100000000</v>
      </c>
      <c r="L365" s="45"/>
      <c r="M365" s="50"/>
      <c r="N365" s="50">
        <f>K365+L365+M365</f>
        <v>100000000</v>
      </c>
      <c r="O365" s="50">
        <v>0</v>
      </c>
      <c r="P365" s="45" t="s">
        <v>58</v>
      </c>
      <c r="Q365" s="52">
        <v>42732</v>
      </c>
      <c r="R365" s="52"/>
      <c r="S365" s="53"/>
      <c r="T365" s="54">
        <v>9</v>
      </c>
      <c r="U365" s="54"/>
      <c r="V365" s="69" t="s">
        <v>59</v>
      </c>
      <c r="W365" s="69"/>
      <c r="X365" s="69"/>
      <c r="Y365" s="69"/>
      <c r="Z365" s="55">
        <f>+O365/N365</f>
        <v>0</v>
      </c>
    </row>
    <row r="366" spans="2:26" ht="15" x14ac:dyDescent="0.25">
      <c r="B366" s="43">
        <v>243</v>
      </c>
      <c r="C366" s="44"/>
      <c r="D366" s="45"/>
      <c r="E366" s="62"/>
      <c r="F366" s="47"/>
      <c r="G366" s="48"/>
      <c r="H366" s="48"/>
      <c r="I366" s="49"/>
      <c r="J366" s="47" t="s">
        <v>288</v>
      </c>
      <c r="K366" s="50"/>
      <c r="L366" s="45"/>
      <c r="M366" s="50"/>
      <c r="N366" s="50"/>
      <c r="O366" s="50"/>
      <c r="P366" s="45"/>
      <c r="Q366" s="52"/>
      <c r="R366" s="52"/>
      <c r="S366" s="53"/>
      <c r="T366" s="54"/>
      <c r="U366" s="54"/>
      <c r="V366" s="69"/>
      <c r="W366" s="69"/>
      <c r="X366" s="69"/>
      <c r="Y366" s="69"/>
      <c r="Z366" s="55"/>
    </row>
    <row r="367" spans="2:26" ht="15" x14ac:dyDescent="0.25">
      <c r="B367" s="43">
        <v>244</v>
      </c>
      <c r="C367" s="44" t="s">
        <v>663</v>
      </c>
      <c r="D367" s="45">
        <v>3</v>
      </c>
      <c r="E367" s="62" t="s">
        <v>654</v>
      </c>
      <c r="F367" s="47" t="s">
        <v>664</v>
      </c>
      <c r="G367" s="48" t="s">
        <v>545</v>
      </c>
      <c r="H367" s="58" t="s">
        <v>545</v>
      </c>
      <c r="I367" s="49">
        <v>830515117</v>
      </c>
      <c r="J367" s="47" t="s">
        <v>665</v>
      </c>
      <c r="K367" s="50">
        <v>549994860</v>
      </c>
      <c r="L367" s="45"/>
      <c r="M367" s="50"/>
      <c r="N367" s="50">
        <f t="shared" ref="N367:N377" si="12">K367+L367+M367</f>
        <v>549994860</v>
      </c>
      <c r="O367" s="50">
        <v>0</v>
      </c>
      <c r="P367" s="45" t="s">
        <v>58</v>
      </c>
      <c r="Q367" s="52">
        <v>42733</v>
      </c>
      <c r="R367" s="52"/>
      <c r="S367" s="53"/>
      <c r="T367" s="54">
        <v>9</v>
      </c>
      <c r="U367" s="54"/>
      <c r="V367" s="69" t="s">
        <v>59</v>
      </c>
      <c r="W367" s="69"/>
      <c r="X367" s="69"/>
      <c r="Y367" s="69"/>
      <c r="Z367" s="55">
        <f t="shared" ref="Z367:Z377" si="13">+O367/N367</f>
        <v>0</v>
      </c>
    </row>
    <row r="368" spans="2:26" ht="15" x14ac:dyDescent="0.25">
      <c r="B368" s="43">
        <v>245</v>
      </c>
      <c r="C368" s="44" t="s">
        <v>666</v>
      </c>
      <c r="D368" s="45">
        <v>4</v>
      </c>
      <c r="E368" s="62" t="s">
        <v>260</v>
      </c>
      <c r="F368" s="47" t="s">
        <v>667</v>
      </c>
      <c r="G368" s="48" t="s">
        <v>545</v>
      </c>
      <c r="H368" s="58" t="s">
        <v>545</v>
      </c>
      <c r="I368" s="49">
        <v>901039472</v>
      </c>
      <c r="J368" s="47" t="s">
        <v>668</v>
      </c>
      <c r="K368" s="50">
        <v>494502953</v>
      </c>
      <c r="L368" s="45"/>
      <c r="M368" s="50"/>
      <c r="N368" s="50">
        <f t="shared" si="12"/>
        <v>494502953</v>
      </c>
      <c r="O368" s="50">
        <v>0</v>
      </c>
      <c r="P368" s="45" t="s">
        <v>58</v>
      </c>
      <c r="Q368" s="52">
        <v>42733</v>
      </c>
      <c r="R368" s="52"/>
      <c r="S368" s="53"/>
      <c r="T368" s="54">
        <v>5</v>
      </c>
      <c r="U368" s="54"/>
      <c r="V368" s="69" t="s">
        <v>59</v>
      </c>
      <c r="W368" s="69"/>
      <c r="X368" s="69"/>
      <c r="Y368" s="69"/>
      <c r="Z368" s="55">
        <f t="shared" si="13"/>
        <v>0</v>
      </c>
    </row>
    <row r="369" spans="2:26" ht="15" x14ac:dyDescent="0.25">
      <c r="B369" s="43">
        <v>246</v>
      </c>
      <c r="C369" s="44" t="s">
        <v>669</v>
      </c>
      <c r="D369" s="45">
        <v>11</v>
      </c>
      <c r="E369" s="59" t="s">
        <v>266</v>
      </c>
      <c r="F369" s="47" t="s">
        <v>670</v>
      </c>
      <c r="G369" s="48" t="s">
        <v>671</v>
      </c>
      <c r="H369" s="58" t="s">
        <v>671</v>
      </c>
      <c r="I369" s="49">
        <v>804007537</v>
      </c>
      <c r="J369" s="47" t="s">
        <v>672</v>
      </c>
      <c r="K369" s="50">
        <v>93657000</v>
      </c>
      <c r="L369" s="45"/>
      <c r="M369" s="50"/>
      <c r="N369" s="50">
        <f t="shared" si="12"/>
        <v>93657000</v>
      </c>
      <c r="O369" s="50">
        <v>0</v>
      </c>
      <c r="P369" s="45" t="s">
        <v>58</v>
      </c>
      <c r="Q369" s="52">
        <v>42733</v>
      </c>
      <c r="R369" s="52"/>
      <c r="S369" s="53"/>
      <c r="T369" s="54">
        <v>2</v>
      </c>
      <c r="U369" s="54"/>
      <c r="V369" s="69" t="s">
        <v>59</v>
      </c>
      <c r="W369" s="69"/>
      <c r="X369" s="69"/>
      <c r="Y369" s="69"/>
      <c r="Z369" s="55">
        <f t="shared" si="13"/>
        <v>0</v>
      </c>
    </row>
    <row r="370" spans="2:26" ht="15" x14ac:dyDescent="0.25">
      <c r="B370" s="43">
        <v>247</v>
      </c>
      <c r="C370" s="44" t="s">
        <v>673</v>
      </c>
      <c r="D370" s="45">
        <v>16</v>
      </c>
      <c r="E370" s="46" t="s">
        <v>54</v>
      </c>
      <c r="F370" s="47" t="s">
        <v>674</v>
      </c>
      <c r="G370" s="48" t="s">
        <v>341</v>
      </c>
      <c r="H370" s="58" t="s">
        <v>341</v>
      </c>
      <c r="I370" s="49">
        <v>899999230</v>
      </c>
      <c r="J370" s="47" t="s">
        <v>675</v>
      </c>
      <c r="K370" s="50">
        <v>200000000</v>
      </c>
      <c r="L370" s="45"/>
      <c r="M370" s="50"/>
      <c r="N370" s="50">
        <f t="shared" si="12"/>
        <v>200000000</v>
      </c>
      <c r="O370" s="50">
        <v>0</v>
      </c>
      <c r="P370" s="45" t="s">
        <v>58</v>
      </c>
      <c r="Q370" s="52">
        <v>42733</v>
      </c>
      <c r="R370" s="52"/>
      <c r="S370" s="53"/>
      <c r="T370" s="54">
        <v>6</v>
      </c>
      <c r="U370" s="54"/>
      <c r="V370" s="69" t="s">
        <v>59</v>
      </c>
      <c r="W370" s="69"/>
      <c r="X370" s="69"/>
      <c r="Y370" s="69"/>
      <c r="Z370" s="55">
        <f t="shared" si="13"/>
        <v>0</v>
      </c>
    </row>
    <row r="371" spans="2:26" ht="15" x14ac:dyDescent="0.25">
      <c r="B371" s="43">
        <v>248</v>
      </c>
      <c r="C371" s="44" t="s">
        <v>676</v>
      </c>
      <c r="D371" s="45">
        <v>16</v>
      </c>
      <c r="E371" s="46" t="s">
        <v>54</v>
      </c>
      <c r="F371" s="47" t="s">
        <v>677</v>
      </c>
      <c r="G371" s="48" t="s">
        <v>620</v>
      </c>
      <c r="H371" s="58" t="s">
        <v>620</v>
      </c>
      <c r="I371" s="49">
        <v>830001113</v>
      </c>
      <c r="J371" s="47" t="s">
        <v>678</v>
      </c>
      <c r="K371" s="50">
        <v>109390576</v>
      </c>
      <c r="L371" s="45"/>
      <c r="M371" s="50"/>
      <c r="N371" s="50">
        <f t="shared" si="12"/>
        <v>109390576</v>
      </c>
      <c r="O371" s="50">
        <v>0</v>
      </c>
      <c r="P371" s="45" t="s">
        <v>141</v>
      </c>
      <c r="Q371" s="52">
        <v>42734</v>
      </c>
      <c r="R371" s="52"/>
      <c r="S371" s="53"/>
      <c r="T371" s="54">
        <v>6</v>
      </c>
      <c r="U371" s="54"/>
      <c r="V371" s="69" t="s">
        <v>59</v>
      </c>
      <c r="W371" s="69"/>
      <c r="X371" s="69"/>
      <c r="Y371" s="69"/>
      <c r="Z371" s="55">
        <f t="shared" si="13"/>
        <v>0</v>
      </c>
    </row>
    <row r="372" spans="2:26" ht="15" x14ac:dyDescent="0.25">
      <c r="B372" s="43">
        <v>249</v>
      </c>
      <c r="C372" s="44" t="s">
        <v>679</v>
      </c>
      <c r="D372" s="45">
        <v>4</v>
      </c>
      <c r="E372" s="62" t="s">
        <v>131</v>
      </c>
      <c r="F372" s="47" t="s">
        <v>680</v>
      </c>
      <c r="G372" s="48" t="s">
        <v>620</v>
      </c>
      <c r="H372" s="58" t="s">
        <v>620</v>
      </c>
      <c r="I372" s="49">
        <v>900838665</v>
      </c>
      <c r="J372" s="47" t="s">
        <v>681</v>
      </c>
      <c r="K372" s="50">
        <v>19304712</v>
      </c>
      <c r="L372" s="45"/>
      <c r="M372" s="50"/>
      <c r="N372" s="50">
        <f t="shared" si="12"/>
        <v>19304712</v>
      </c>
      <c r="O372" s="50">
        <v>0</v>
      </c>
      <c r="P372" s="45" t="s">
        <v>141</v>
      </c>
      <c r="Q372" s="52">
        <v>42734</v>
      </c>
      <c r="R372" s="52"/>
      <c r="S372" s="53"/>
      <c r="T372" s="54">
        <v>2</v>
      </c>
      <c r="U372" s="54"/>
      <c r="V372" s="69" t="s">
        <v>59</v>
      </c>
      <c r="W372" s="69"/>
      <c r="X372" s="69"/>
      <c r="Y372" s="69"/>
      <c r="Z372" s="55">
        <f t="shared" si="13"/>
        <v>0</v>
      </c>
    </row>
    <row r="373" spans="2:26" ht="15" x14ac:dyDescent="0.25">
      <c r="B373" s="43">
        <v>3</v>
      </c>
      <c r="C373" s="63"/>
      <c r="D373" s="45">
        <v>16</v>
      </c>
      <c r="E373" s="46" t="s">
        <v>54</v>
      </c>
      <c r="F373" s="47" t="s">
        <v>682</v>
      </c>
      <c r="G373" s="48" t="s">
        <v>683</v>
      </c>
      <c r="H373" s="58" t="s">
        <v>683</v>
      </c>
      <c r="I373" s="49">
        <v>860030197</v>
      </c>
      <c r="J373" s="47" t="s">
        <v>684</v>
      </c>
      <c r="K373" s="50">
        <v>289000000</v>
      </c>
      <c r="L373" s="45"/>
      <c r="M373" s="50"/>
      <c r="N373" s="50">
        <f t="shared" si="12"/>
        <v>289000000</v>
      </c>
      <c r="O373" s="50">
        <v>0</v>
      </c>
      <c r="P373" s="45" t="s">
        <v>58</v>
      </c>
      <c r="Q373" s="52">
        <v>42725</v>
      </c>
      <c r="R373" s="52"/>
      <c r="S373" s="53"/>
      <c r="T373" s="54">
        <v>5</v>
      </c>
      <c r="U373" s="54"/>
      <c r="V373" s="69" t="s">
        <v>59</v>
      </c>
      <c r="W373" s="69"/>
      <c r="X373" s="69"/>
      <c r="Y373" s="69"/>
      <c r="Z373" s="55">
        <f t="shared" si="13"/>
        <v>0</v>
      </c>
    </row>
    <row r="374" spans="2:26" ht="15" x14ac:dyDescent="0.25">
      <c r="B374" s="43">
        <v>13292</v>
      </c>
      <c r="C374" s="63"/>
      <c r="D374" s="45">
        <v>6</v>
      </c>
      <c r="E374" s="59" t="s">
        <v>266</v>
      </c>
      <c r="F374" s="47" t="s">
        <v>685</v>
      </c>
      <c r="G374" s="48" t="s">
        <v>125</v>
      </c>
      <c r="H374" s="58" t="s">
        <v>125</v>
      </c>
      <c r="I374" s="49">
        <v>890903024</v>
      </c>
      <c r="J374" s="47" t="s">
        <v>686</v>
      </c>
      <c r="K374" s="50">
        <v>548528149</v>
      </c>
      <c r="L374" s="45"/>
      <c r="M374" s="50"/>
      <c r="N374" s="50">
        <f t="shared" si="12"/>
        <v>548528149</v>
      </c>
      <c r="O374" s="50">
        <v>0</v>
      </c>
      <c r="P374" s="45" t="s">
        <v>58</v>
      </c>
      <c r="Q374" s="52">
        <v>42731</v>
      </c>
      <c r="R374" s="52"/>
      <c r="S374" s="53"/>
      <c r="T374" s="54">
        <v>1</v>
      </c>
      <c r="U374" s="54"/>
      <c r="V374" s="69" t="s">
        <v>59</v>
      </c>
      <c r="W374" s="69"/>
      <c r="X374" s="69"/>
      <c r="Y374" s="69"/>
      <c r="Z374" s="55">
        <f t="shared" si="13"/>
        <v>0</v>
      </c>
    </row>
    <row r="375" spans="2:26" ht="15" x14ac:dyDescent="0.25">
      <c r="B375" s="43">
        <v>13292</v>
      </c>
      <c r="C375" s="63"/>
      <c r="D375" s="45">
        <v>6</v>
      </c>
      <c r="E375" s="59" t="s">
        <v>266</v>
      </c>
      <c r="F375" s="47" t="s">
        <v>685</v>
      </c>
      <c r="G375" s="48" t="s">
        <v>125</v>
      </c>
      <c r="H375" s="58" t="s">
        <v>125</v>
      </c>
      <c r="I375" s="49">
        <v>890903024</v>
      </c>
      <c r="J375" s="47" t="s">
        <v>686</v>
      </c>
      <c r="K375" s="50">
        <v>14186072</v>
      </c>
      <c r="L375" s="45"/>
      <c r="M375" s="50"/>
      <c r="N375" s="50">
        <f t="shared" si="12"/>
        <v>14186072</v>
      </c>
      <c r="O375" s="50">
        <v>0</v>
      </c>
      <c r="P375" s="45" t="s">
        <v>58</v>
      </c>
      <c r="Q375" s="52">
        <v>42731</v>
      </c>
      <c r="R375" s="52"/>
      <c r="S375" s="53"/>
      <c r="T375" s="54">
        <v>1</v>
      </c>
      <c r="U375" s="54"/>
      <c r="V375" s="69" t="s">
        <v>59</v>
      </c>
      <c r="W375" s="69"/>
      <c r="X375" s="69"/>
      <c r="Y375" s="69"/>
      <c r="Z375" s="55">
        <f t="shared" si="13"/>
        <v>0</v>
      </c>
    </row>
    <row r="376" spans="2:26" ht="15" x14ac:dyDescent="0.25">
      <c r="B376" s="43">
        <v>1544</v>
      </c>
      <c r="C376" s="63"/>
      <c r="D376" s="45">
        <v>16</v>
      </c>
      <c r="E376" s="46" t="s">
        <v>54</v>
      </c>
      <c r="F376" s="47" t="s">
        <v>687</v>
      </c>
      <c r="G376" s="48" t="s">
        <v>341</v>
      </c>
      <c r="H376" s="58" t="s">
        <v>341</v>
      </c>
      <c r="I376" s="49">
        <v>899999062</v>
      </c>
      <c r="J376" s="47" t="s">
        <v>688</v>
      </c>
      <c r="K376" s="50">
        <v>700000000</v>
      </c>
      <c r="L376" s="45"/>
      <c r="M376" s="64"/>
      <c r="N376" s="50">
        <f t="shared" si="12"/>
        <v>700000000</v>
      </c>
      <c r="O376" s="50">
        <v>0</v>
      </c>
      <c r="P376" s="45" t="s">
        <v>58</v>
      </c>
      <c r="Q376" s="52">
        <v>42723</v>
      </c>
      <c r="R376" s="52"/>
      <c r="S376" s="53"/>
      <c r="T376" s="54">
        <v>10</v>
      </c>
      <c r="U376" s="54"/>
      <c r="V376" s="69" t="s">
        <v>59</v>
      </c>
      <c r="W376" s="69"/>
      <c r="X376" s="69"/>
      <c r="Y376" s="69"/>
      <c r="Z376" s="55">
        <f t="shared" si="13"/>
        <v>0</v>
      </c>
    </row>
    <row r="377" spans="2:26" ht="15" x14ac:dyDescent="0.25">
      <c r="B377" s="43">
        <v>25</v>
      </c>
      <c r="C377" s="63"/>
      <c r="D377" s="45">
        <v>15</v>
      </c>
      <c r="E377" s="46" t="s">
        <v>54</v>
      </c>
      <c r="F377" s="45" t="s">
        <v>689</v>
      </c>
      <c r="G377" s="45" t="s">
        <v>284</v>
      </c>
      <c r="H377" s="45" t="s">
        <v>284</v>
      </c>
      <c r="I377" s="49"/>
      <c r="J377" s="45" t="s">
        <v>690</v>
      </c>
      <c r="K377" s="60">
        <v>100000000</v>
      </c>
      <c r="L377" s="45"/>
      <c r="M377" s="64"/>
      <c r="N377" s="50">
        <f t="shared" si="12"/>
        <v>100000000</v>
      </c>
      <c r="O377" s="50">
        <v>31994537</v>
      </c>
      <c r="P377" s="45" t="s">
        <v>58</v>
      </c>
      <c r="Q377" s="52">
        <v>42593</v>
      </c>
      <c r="R377" s="52">
        <f>+Q377</f>
        <v>42593</v>
      </c>
      <c r="S377" s="53"/>
      <c r="T377" s="54"/>
      <c r="U377" s="54">
        <v>1.1599999999999999</v>
      </c>
      <c r="V377" s="69"/>
      <c r="W377" s="69" t="s">
        <v>59</v>
      </c>
      <c r="X377" s="69"/>
      <c r="Y377" s="69"/>
      <c r="Z377" s="55">
        <f t="shared" si="13"/>
        <v>0.31994537000000001</v>
      </c>
    </row>
    <row r="378" spans="2:26" ht="15" x14ac:dyDescent="0.25">
      <c r="B378" s="16"/>
      <c r="C378" s="17"/>
      <c r="D378" s="18"/>
      <c r="E378" s="19"/>
      <c r="F378" s="20"/>
      <c r="G378" s="18"/>
      <c r="H378" s="18"/>
      <c r="I378" s="21"/>
      <c r="K378" s="22"/>
      <c r="L378" s="18"/>
      <c r="M378" s="22"/>
      <c r="N378" s="22"/>
      <c r="O378" s="22"/>
      <c r="P378" s="18"/>
      <c r="Q378" s="23"/>
      <c r="R378" s="23"/>
      <c r="T378" s="15"/>
      <c r="V378" s="24"/>
      <c r="W378" s="24"/>
      <c r="X378" s="24"/>
      <c r="Y378" s="24"/>
      <c r="Z378" s="25"/>
    </row>
    <row r="379" spans="2:26" s="12" customFormat="1" ht="15" x14ac:dyDescent="0.25">
      <c r="J379" s="26"/>
      <c r="K379" s="27"/>
      <c r="L379" s="27"/>
      <c r="M379" s="27"/>
      <c r="N379" s="27"/>
    </row>
    <row r="380" spans="2:26" x14ac:dyDescent="0.2">
      <c r="B380" s="3" t="s">
        <v>691</v>
      </c>
      <c r="C380" s="3"/>
      <c r="D380" s="3"/>
      <c r="E380" s="3"/>
      <c r="F380" s="4"/>
      <c r="G380" s="3"/>
      <c r="H380" s="3"/>
      <c r="I380" s="3"/>
      <c r="J380" s="3"/>
      <c r="K380" s="3"/>
      <c r="L380" s="6"/>
      <c r="M380" s="6"/>
      <c r="N380" s="6"/>
      <c r="O380" s="6"/>
    </row>
    <row r="381" spans="2:26" ht="16.5" x14ac:dyDescent="0.2">
      <c r="B381" s="28" t="s">
        <v>692</v>
      </c>
      <c r="C381" s="28"/>
      <c r="D381" s="28"/>
      <c r="E381" s="28"/>
      <c r="F381" s="4" t="s">
        <v>693</v>
      </c>
      <c r="G381" s="29"/>
      <c r="H381" s="29" t="s">
        <v>694</v>
      </c>
      <c r="I381" s="3"/>
      <c r="J381" s="3"/>
      <c r="K381" s="30"/>
      <c r="L381" s="3" t="s">
        <v>695</v>
      </c>
      <c r="M381" s="6"/>
      <c r="N381" s="6"/>
    </row>
    <row r="382" spans="2:26" ht="16.5" x14ac:dyDescent="0.25">
      <c r="B382" s="4" t="s">
        <v>696</v>
      </c>
      <c r="C382" s="4"/>
      <c r="D382" s="4"/>
      <c r="E382" s="4"/>
      <c r="F382" s="28" t="s">
        <v>697</v>
      </c>
      <c r="G382" s="3"/>
      <c r="H382" s="3" t="s">
        <v>698</v>
      </c>
      <c r="I382" s="4"/>
      <c r="J382" s="29"/>
      <c r="K382" s="30"/>
      <c r="L382" s="6" t="s">
        <v>699</v>
      </c>
      <c r="M382" s="6"/>
      <c r="N382" s="6"/>
      <c r="P382" s="22"/>
    </row>
    <row r="383" spans="2:26" ht="16.5" x14ac:dyDescent="0.25">
      <c r="B383" s="4" t="s">
        <v>700</v>
      </c>
      <c r="C383" s="4"/>
      <c r="D383" s="4"/>
      <c r="E383" s="4"/>
      <c r="F383" s="4" t="s">
        <v>701</v>
      </c>
      <c r="G383" s="4"/>
      <c r="H383" s="4" t="s">
        <v>702</v>
      </c>
      <c r="I383" s="4"/>
      <c r="J383" s="3"/>
      <c r="K383" s="30"/>
      <c r="L383" s="6" t="s">
        <v>703</v>
      </c>
      <c r="M383" s="31"/>
      <c r="N383" s="6"/>
      <c r="P383" s="22"/>
    </row>
    <row r="384" spans="2:26" ht="16.5" x14ac:dyDescent="0.25">
      <c r="B384" s="32" t="s">
        <v>704</v>
      </c>
      <c r="C384" s="32"/>
      <c r="D384" s="32"/>
      <c r="E384" s="30"/>
      <c r="F384" s="4" t="s">
        <v>705</v>
      </c>
      <c r="G384" s="4"/>
      <c r="H384" s="4" t="s">
        <v>706</v>
      </c>
      <c r="I384" s="3"/>
      <c r="J384" s="3"/>
      <c r="K384" s="30"/>
      <c r="L384" s="6" t="s">
        <v>707</v>
      </c>
      <c r="M384" s="31"/>
      <c r="N384" s="6"/>
      <c r="P384" s="22"/>
    </row>
    <row r="385" spans="2:14" ht="23.85" customHeight="1" x14ac:dyDescent="0.2">
      <c r="B385" s="75" t="s">
        <v>708</v>
      </c>
      <c r="C385" s="75"/>
      <c r="D385" s="75"/>
      <c r="E385" s="75"/>
      <c r="F385" s="4" t="s">
        <v>709</v>
      </c>
      <c r="G385" s="3"/>
      <c r="H385" s="3" t="s">
        <v>710</v>
      </c>
      <c r="I385" s="3"/>
      <c r="J385" s="3"/>
      <c r="K385" s="30"/>
      <c r="L385" s="6"/>
      <c r="N385" s="6"/>
    </row>
  </sheetData>
  <sheetProtection selectLockedCells="1" selectUnlockedCells="1"/>
  <mergeCells count="58">
    <mergeCell ref="B2:Z2"/>
    <mergeCell ref="B3:Z3"/>
    <mergeCell ref="B4:D4"/>
    <mergeCell ref="E4:F4"/>
    <mergeCell ref="G4:H4"/>
    <mergeCell ref="I4:J4"/>
    <mergeCell ref="K4:O9"/>
    <mergeCell ref="P4:Z4"/>
    <mergeCell ref="B5:D5"/>
    <mergeCell ref="E5:F5"/>
    <mergeCell ref="G5:H5"/>
    <mergeCell ref="I5:J5"/>
    <mergeCell ref="P5:Z5"/>
    <mergeCell ref="B6:D6"/>
    <mergeCell ref="E6:F6"/>
    <mergeCell ref="G6:H6"/>
    <mergeCell ref="I6:J6"/>
    <mergeCell ref="Q6:Z6"/>
    <mergeCell ref="B7:J7"/>
    <mergeCell ref="Q7:Z7"/>
    <mergeCell ref="B8:D8"/>
    <mergeCell ref="E8:F8"/>
    <mergeCell ref="G8:J9"/>
    <mergeCell ref="Q8:Z8"/>
    <mergeCell ref="B9:D9"/>
    <mergeCell ref="E9:F9"/>
    <mergeCell ref="Q9:Z9"/>
    <mergeCell ref="B10:J10"/>
    <mergeCell ref="K10:P10"/>
    <mergeCell ref="Q10:U10"/>
    <mergeCell ref="V10:Y10"/>
    <mergeCell ref="G11:H11"/>
    <mergeCell ref="I11:J11"/>
    <mergeCell ref="V11:Y11"/>
    <mergeCell ref="T12:T13"/>
    <mergeCell ref="V12:V13"/>
    <mergeCell ref="I12:J12"/>
    <mergeCell ref="K12:K13"/>
    <mergeCell ref="L12:L13"/>
    <mergeCell ref="M12:M13"/>
    <mergeCell ref="N12:N13"/>
    <mergeCell ref="O12:O13"/>
    <mergeCell ref="B385:E385"/>
    <mergeCell ref="P12:P13"/>
    <mergeCell ref="Q12:Q13"/>
    <mergeCell ref="R12:R13"/>
    <mergeCell ref="S12:S13"/>
    <mergeCell ref="B12:B13"/>
    <mergeCell ref="C12:C13"/>
    <mergeCell ref="D12:D13"/>
    <mergeCell ref="E12:E13"/>
    <mergeCell ref="F12:F13"/>
    <mergeCell ref="G12:H12"/>
    <mergeCell ref="W12:W13"/>
    <mergeCell ref="X12:X13"/>
    <mergeCell ref="Y12:Y13"/>
    <mergeCell ref="Z12:Z13"/>
    <mergeCell ref="V203:Y203"/>
  </mergeCells>
  <dataValidations xWindow="1692" yWindow="872" count="1">
    <dataValidation type="decimal" operator="equal" allowBlank="1" showInputMessage="1" showErrorMessage="1" errorTitle="No modifique" error="Deje la formula original" promptTitle="Formula" prompt="Por favor no modificar" sqref="Z14:Z378">
      <formula1>$A$1/$A$1</formula1>
      <formula2>0</formula2>
    </dataValidation>
  </dataValidations>
  <hyperlinks>
    <hyperlink ref="Q9" r:id="rId1"/>
  </hyperlinks>
  <pageMargins left="0.78749999999999998" right="0.78749999999999998" top="1.0527777777777778" bottom="1.0527777777777778" header="0.78749999999999998" footer="0.78749999999999998"/>
  <headerFooter alignWithMargins="0">
    <oddHeader>&amp;C&amp;"Times New Roman,Normal"&amp;12&amp;A</oddHeader>
    <oddFooter>&amp;C&amp;"Times New Roman,Normal"&amp;12Página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Gabriel.Zaidiza</dc:creator>
  <cp:keywords/>
  <dc:description/>
  <cp:lastModifiedBy>GIO</cp:lastModifiedBy>
  <cp:revision/>
  <dcterms:created xsi:type="dcterms:W3CDTF">2017-02-21T16:22:53Z</dcterms:created>
  <dcterms:modified xsi:type="dcterms:W3CDTF">2017-03-09T16:52:06Z</dcterms:modified>
  <cp:category/>
  <cp:contentStatus/>
</cp:coreProperties>
</file>