
<file path=[Content_Types].xml><?xml version="1.0" encoding="utf-8"?>
<Types xmlns="http://schemas.openxmlformats.org/package/2006/content-types">
  <Default Extension="png" ContentType="image/pn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leidy.ramirez\Desktop\"/>
    </mc:Choice>
  </mc:AlternateContent>
  <bookViews>
    <workbookView xWindow="0" yWindow="0" windowWidth="24000" windowHeight="9000"/>
  </bookViews>
  <sheets>
    <sheet name="Hoja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R36" i="1" l="1"/>
  <c r="X40" i="1"/>
  <c r="Y40" i="1" s="1"/>
  <c r="X24" i="1"/>
  <c r="Y39" i="1"/>
  <c r="Y38" i="1"/>
  <c r="Y36" i="1"/>
  <c r="AS40" i="1"/>
  <c r="AS39" i="1"/>
  <c r="AS38" i="1"/>
  <c r="AS37" i="1"/>
  <c r="AS36" i="1"/>
  <c r="AS35" i="1"/>
  <c r="AS19" i="1"/>
  <c r="AS41" i="1" l="1"/>
  <c r="AS42" i="1" s="1"/>
  <c r="Y41" i="1"/>
  <c r="Y33" i="1"/>
  <c r="Y32" i="1"/>
  <c r="Y31" i="1"/>
  <c r="Y30" i="1"/>
  <c r="Y29" i="1"/>
  <c r="Y28" i="1"/>
  <c r="Y27" i="1"/>
  <c r="Y26" i="1"/>
  <c r="Y25" i="1"/>
  <c r="Y24" i="1"/>
  <c r="Y23" i="1"/>
  <c r="Y22" i="1"/>
  <c r="Y21" i="1"/>
  <c r="Y20" i="1"/>
  <c r="Y34" i="1" l="1"/>
  <c r="Y42" i="1" s="1"/>
  <c r="AR26" i="1"/>
  <c r="AS26" i="1" s="1"/>
  <c r="AR25" i="1"/>
  <c r="AS25" i="1" s="1"/>
  <c r="AR24" i="1"/>
  <c r="AS24" i="1" s="1"/>
  <c r="AQ40" i="1"/>
  <c r="AL40" i="1"/>
  <c r="AG40" i="1"/>
  <c r="AB40" i="1"/>
  <c r="W40" i="1"/>
  <c r="AQ39" i="1"/>
  <c r="AL39" i="1"/>
  <c r="AG39" i="1"/>
  <c r="AB39" i="1"/>
  <c r="W39" i="1"/>
  <c r="AQ38" i="1"/>
  <c r="AL38" i="1"/>
  <c r="AG38" i="1"/>
  <c r="AB38" i="1"/>
  <c r="W38" i="1"/>
  <c r="AQ37" i="1"/>
  <c r="AL37" i="1"/>
  <c r="AG37" i="1"/>
  <c r="AB37" i="1"/>
  <c r="W37" i="1"/>
  <c r="AQ36" i="1"/>
  <c r="AL36" i="1"/>
  <c r="AG36" i="1"/>
  <c r="AB36" i="1"/>
  <c r="W36" i="1"/>
  <c r="AQ35" i="1"/>
  <c r="AL35" i="1"/>
  <c r="AG35" i="1"/>
  <c r="AB35" i="1"/>
  <c r="W35" i="1"/>
  <c r="P33" i="1"/>
  <c r="AQ33" i="1"/>
  <c r="P32" i="1"/>
  <c r="AQ32" i="1"/>
  <c r="P31" i="1"/>
  <c r="AQ31" i="1"/>
  <c r="P30" i="1"/>
  <c r="AQ30" i="1"/>
  <c r="P29" i="1"/>
  <c r="P28" i="1"/>
  <c r="AQ28" i="1"/>
  <c r="P27" i="1"/>
  <c r="AN41" i="1"/>
  <c r="AI41" i="1"/>
  <c r="AD41" i="1"/>
  <c r="AR33" i="1"/>
  <c r="AS33" i="1" s="1"/>
  <c r="AL33" i="1"/>
  <c r="AN33" i="1"/>
  <c r="AG33" i="1"/>
  <c r="AI33" i="1"/>
  <c r="AB33" i="1"/>
  <c r="AD33" i="1"/>
  <c r="W33" i="1"/>
  <c r="AR32" i="1"/>
  <c r="AS32" i="1" s="1"/>
  <c r="AL32" i="1"/>
  <c r="AN32" i="1"/>
  <c r="AG32" i="1"/>
  <c r="AI32" i="1"/>
  <c r="AB32" i="1"/>
  <c r="AD32" i="1"/>
  <c r="W32" i="1"/>
  <c r="AR31" i="1"/>
  <c r="AS31" i="1" s="1"/>
  <c r="AL31" i="1"/>
  <c r="AN31" i="1"/>
  <c r="AG31" i="1"/>
  <c r="AI31" i="1"/>
  <c r="AB31" i="1"/>
  <c r="AD31" i="1"/>
  <c r="W31" i="1"/>
  <c r="AR30" i="1"/>
  <c r="AS30" i="1" s="1"/>
  <c r="AL30" i="1"/>
  <c r="AN30" i="1"/>
  <c r="AG30" i="1"/>
  <c r="AI30" i="1"/>
  <c r="AB30" i="1"/>
  <c r="AD30" i="1"/>
  <c r="W30" i="1"/>
  <c r="AR29" i="1"/>
  <c r="AS29" i="1" s="1"/>
  <c r="AL29" i="1"/>
  <c r="AN29" i="1"/>
  <c r="AG29" i="1"/>
  <c r="AI29" i="1"/>
  <c r="AB29" i="1"/>
  <c r="AD29" i="1"/>
  <c r="W29" i="1"/>
  <c r="AQ29" i="1"/>
  <c r="AR28" i="1"/>
  <c r="AS28" i="1" s="1"/>
  <c r="AL28" i="1"/>
  <c r="AN28" i="1"/>
  <c r="AG28" i="1"/>
  <c r="AI28" i="1"/>
  <c r="AB28" i="1"/>
  <c r="AD28" i="1"/>
  <c r="W28" i="1"/>
  <c r="AR27" i="1"/>
  <c r="AS27" i="1" s="1"/>
  <c r="AL27" i="1"/>
  <c r="AN27" i="1"/>
  <c r="AG27" i="1"/>
  <c r="AI27" i="1"/>
  <c r="AB27" i="1"/>
  <c r="AD27" i="1"/>
  <c r="W27" i="1"/>
  <c r="AQ27" i="1"/>
  <c r="AL26" i="1"/>
  <c r="AN26" i="1"/>
  <c r="AG26" i="1"/>
  <c r="AI26" i="1"/>
  <c r="AB26" i="1"/>
  <c r="AD26" i="1"/>
  <c r="W26" i="1"/>
  <c r="P26" i="1"/>
  <c r="AQ26" i="1"/>
  <c r="AL25" i="1"/>
  <c r="AN25" i="1"/>
  <c r="AG25" i="1"/>
  <c r="AI25" i="1"/>
  <c r="AB25" i="1"/>
  <c r="AD25" i="1"/>
  <c r="W25" i="1"/>
  <c r="P25" i="1"/>
  <c r="AQ25" i="1"/>
  <c r="AL24" i="1"/>
  <c r="AN24" i="1"/>
  <c r="AN34" i="1" s="1"/>
  <c r="AN42" i="1" s="1"/>
  <c r="AG24" i="1"/>
  <c r="AI24" i="1"/>
  <c r="AB24" i="1"/>
  <c r="AD24" i="1"/>
  <c r="W24" i="1"/>
  <c r="P24" i="1"/>
  <c r="AQ24" i="1"/>
  <c r="AR23" i="1"/>
  <c r="AS23" i="1" s="1"/>
  <c r="AL23" i="1"/>
  <c r="AN23" i="1"/>
  <c r="AG23" i="1"/>
  <c r="AI23" i="1"/>
  <c r="AB23" i="1"/>
  <c r="AD23" i="1"/>
  <c r="W23" i="1"/>
  <c r="P23" i="1"/>
  <c r="AQ23" i="1"/>
  <c r="AR22" i="1"/>
  <c r="AS22" i="1" s="1"/>
  <c r="AL22" i="1"/>
  <c r="AN22" i="1"/>
  <c r="AG22" i="1"/>
  <c r="AI22" i="1"/>
  <c r="AB22" i="1"/>
  <c r="AD22" i="1"/>
  <c r="W22" i="1"/>
  <c r="P22" i="1"/>
  <c r="AQ22" i="1"/>
  <c r="AR21" i="1"/>
  <c r="AS21" i="1" s="1"/>
  <c r="AL21" i="1"/>
  <c r="AN21" i="1"/>
  <c r="AG21" i="1"/>
  <c r="AI21" i="1"/>
  <c r="AB21" i="1"/>
  <c r="AD21" i="1"/>
  <c r="W21" i="1"/>
  <c r="P21" i="1"/>
  <c r="AQ21" i="1"/>
  <c r="AR20" i="1"/>
  <c r="AS20" i="1" s="1"/>
  <c r="AL20" i="1"/>
  <c r="AN20" i="1"/>
  <c r="AG20" i="1"/>
  <c r="AI20" i="1"/>
  <c r="AB20" i="1"/>
  <c r="AD20" i="1"/>
  <c r="W20" i="1"/>
  <c r="P20" i="1"/>
  <c r="AQ20" i="1"/>
  <c r="AL19" i="1"/>
  <c r="AN19" i="1"/>
  <c r="AG19" i="1"/>
  <c r="AI19" i="1"/>
  <c r="AB19" i="1"/>
  <c r="AD19" i="1"/>
  <c r="P19" i="1"/>
  <c r="AQ19" i="1"/>
  <c r="AD34" i="1"/>
  <c r="AD42" i="1" s="1"/>
  <c r="AI34" i="1"/>
  <c r="AI42" i="1" s="1"/>
  <c r="AS34" i="1" l="1"/>
</calcChain>
</file>

<file path=xl/sharedStrings.xml><?xml version="1.0" encoding="utf-8"?>
<sst xmlns="http://schemas.openxmlformats.org/spreadsheetml/2006/main" count="469" uniqueCount="240">
  <si>
    <t>VIGENCIA DE LA PLANEACIÓN 2022</t>
  </si>
  <si>
    <t>PROCESOS ASOCIADOS</t>
  </si>
  <si>
    <t>CONTROL DE CAMBIOS</t>
  </si>
  <si>
    <t>VERSIÓN</t>
  </si>
  <si>
    <t>FECHA</t>
  </si>
  <si>
    <t>DESCRIPCIÓN DE LA MODIFICACIÓN</t>
  </si>
  <si>
    <t>PLAN ESTRATÉGICO INSTITUCIONAL</t>
  </si>
  <si>
    <t>PROCESO</t>
  </si>
  <si>
    <t>META</t>
  </si>
  <si>
    <t>INDICADOR</t>
  </si>
  <si>
    <t>RESULTADO</t>
  </si>
  <si>
    <t>SEGUIMIENTO PLANES DE GESTIÓN DEL PROCESO</t>
  </si>
  <si>
    <t>SEGUIMIENTO PLAN DE GESTIÓN DEL PROCESO</t>
  </si>
  <si>
    <t>SEGUIMIENTO PLAN GESTIÓN DEL PROCESO</t>
  </si>
  <si>
    <t xml:space="preserve">I TRIMESTRE </t>
  </si>
  <si>
    <t xml:space="preserve">II TRIMESTRE </t>
  </si>
  <si>
    <t xml:space="preserve">III TRIMESTRE </t>
  </si>
  <si>
    <t xml:space="preserve">IV TRIMESTRE </t>
  </si>
  <si>
    <t>EVALUACIÓN FINAL PLAN DE GESTIÓN</t>
  </si>
  <si>
    <t>No OE</t>
  </si>
  <si>
    <t>OBJETIVO ESTRATÉGICO</t>
  </si>
  <si>
    <t>No. Meta</t>
  </si>
  <si>
    <t>META PLAN DE GESTIÓN VIGENCIA</t>
  </si>
  <si>
    <t>TIPO DE META</t>
  </si>
  <si>
    <t>NOMBRE DEL INDICADOR</t>
  </si>
  <si>
    <t>FORMULA INDICADOR</t>
  </si>
  <si>
    <t>LÍNEA BASE</t>
  </si>
  <si>
    <t>TIPO DE PROGRAMACIÓN</t>
  </si>
  <si>
    <t>UNIDAD DE MEDIDA</t>
  </si>
  <si>
    <t>I TRIMESTRE</t>
  </si>
  <si>
    <t>II TRIMESTRE</t>
  </si>
  <si>
    <t>III TRIMESTRE</t>
  </si>
  <si>
    <t>IV TRIMESTRE</t>
  </si>
  <si>
    <t>TOTAL PROGRAMACIÓN VIGENCIA</t>
  </si>
  <si>
    <t>TIPO DE INDICADOR</t>
  </si>
  <si>
    <t>ENTREGABLE</t>
  </si>
  <si>
    <t>FUENTE DE INFORMACIÓN</t>
  </si>
  <si>
    <t>RESPONSABLES DE LA META</t>
  </si>
  <si>
    <t>DEPENDENCIA RESPONSABLE DEL REPORTE DE LA META</t>
  </si>
  <si>
    <t>PROGRAMADO</t>
  </si>
  <si>
    <t>EJECUTADO</t>
  </si>
  <si>
    <t>RESULTADO DE LA MEDICIÓN</t>
  </si>
  <si>
    <t>ANÁLISIS DE AVANCE</t>
  </si>
  <si>
    <t>MEDIO DE VERIFICACIÓN</t>
  </si>
  <si>
    <t>SUMATORIA DE LO EJECUTADO EN CADA TRIMESTRE</t>
  </si>
  <si>
    <t>RESULTADO NUMÉRICO DE LA MEDICIÓN ANUAL</t>
  </si>
  <si>
    <t>ANÁLISIS DE RESULTADO</t>
  </si>
  <si>
    <t>Realizar acciones enfocadas al fortalecimiento de la gobernabilidad democrática local.</t>
  </si>
  <si>
    <t>Gestión Pública Territorial Local</t>
  </si>
  <si>
    <t>Retadora (Mejora)</t>
  </si>
  <si>
    <t>Avance cuplimiento metas Plan de Desarrollo Local (metas entregadas).</t>
  </si>
  <si>
    <t>% Avance metas Plan de Desarrollo Local acumulado al periodo evaluado  (-)  % Avance acumulado m etas entregadas Plan de Desarrollo Local al 31 de diciembre de 2021. (metas entregadas)</t>
  </si>
  <si>
    <t>Creciente</t>
  </si>
  <si>
    <t>Porcentaje</t>
  </si>
  <si>
    <t xml:space="preserve">Efectividad </t>
  </si>
  <si>
    <t>Reporte trimestral de avance del Plan de Desarrollo Local - PDL</t>
  </si>
  <si>
    <t>MUSI</t>
  </si>
  <si>
    <t>Alcaldía Local - Área de Gestión del Desarrollo, Adminsitrativa y Financiera</t>
  </si>
  <si>
    <t>Matriz MUSI</t>
  </si>
  <si>
    <t>Dirección para la Gestión del Desarrollo Local</t>
  </si>
  <si>
    <t>Gestión Corporativa Institucional</t>
  </si>
  <si>
    <r>
      <t xml:space="preserve">Girar mínimo el </t>
    </r>
    <r>
      <rPr>
        <b/>
        <sz val="11"/>
        <color theme="1"/>
        <rFont val="Calibri Light"/>
        <family val="2"/>
      </rPr>
      <t>68%</t>
    </r>
    <r>
      <rPr>
        <sz val="11"/>
        <color theme="1"/>
        <rFont val="Calibri Light"/>
        <family val="2"/>
      </rPr>
      <t xml:space="preserve"> del presupuesto comprometido constituido como obligaciones por pagar de la vigencia 2021.</t>
    </r>
  </si>
  <si>
    <t>Porcentaje de giros acumulados de obligaciones por pagar de la vigencia 2021</t>
  </si>
  <si>
    <t>(Giros acumulados/Presupuesto comprometido constituido como obligaciones por pagar de la vigencia 2021)*100</t>
  </si>
  <si>
    <t xml:space="preserve">Eficacia </t>
  </si>
  <si>
    <t>Reporte seguimiento mensual consolidado</t>
  </si>
  <si>
    <t>BOGDATA</t>
  </si>
  <si>
    <t>Informe de ejecución presupuestal de obligaciones por pagar</t>
  </si>
  <si>
    <t>Porcentaje de giros acumulados de obligaciones por pagar de la vigencia 2020 y anteriores</t>
  </si>
  <si>
    <t>(Giros acumulados/Presupuesto comprometido constituido como obligaciones por pagar de la vigencia 2020 y anteriores)*100</t>
  </si>
  <si>
    <t>Porcentaje de compromiso del presupuesto de inversión directa de la vigencia 2021</t>
  </si>
  <si>
    <t>(Valor de RP de inversión directa de la vigencia  / Valor total del presupuesto de inversión directa de la Vigencia)*100</t>
  </si>
  <si>
    <t>Reporte de ejecución presupuestal BOGDATA</t>
  </si>
  <si>
    <t>Porcentaje de giros acumulados</t>
  </si>
  <si>
    <t>(Giros acumulados de inversión directa/Presupuesto disponible de inversión directa de la vigencia)*100</t>
  </si>
  <si>
    <t xml:space="preserve">Gestión </t>
  </si>
  <si>
    <t>Porcentaje de contratos registrados en SIPSE Local</t>
  </si>
  <si>
    <t>(Número de contratos registrados en SIPSE Local /Número de contratos publicados en la plataforma SECOP I y II)*100%</t>
  </si>
  <si>
    <t>Constante</t>
  </si>
  <si>
    <t>Reporte de seguimiento  consolidado</t>
  </si>
  <si>
    <t>SIPSE LOCAL y SECOP</t>
  </si>
  <si>
    <t>Reporte de seguimiento SIPSE Local y SECOP</t>
  </si>
  <si>
    <r>
      <t xml:space="preserve">Lograr que el </t>
    </r>
    <r>
      <rPr>
        <b/>
        <sz val="11"/>
        <color theme="1"/>
        <rFont val="Calibri Light"/>
        <family val="2"/>
      </rPr>
      <t>100%</t>
    </r>
    <r>
      <rPr>
        <sz val="11"/>
        <color theme="1"/>
        <rFont val="Calibri Light"/>
        <family val="2"/>
      </rPr>
      <t xml:space="preserve"> de los contratos celebrados se encuentren en estado ejecución dentro del sistema SIPSE Local. </t>
    </r>
  </si>
  <si>
    <t>Porcentaje de contratos en estado ejecución registrados en SIPSE Local</t>
  </si>
  <si>
    <t>(Número de contratos registrados en SIPSE Local en estado ejecución /Número total de contratos registrados en SECOP en estado En ejecucion o Firmado)*100%</t>
  </si>
  <si>
    <t>SIPSE LOCAL</t>
  </si>
  <si>
    <t>Reporte de SIPSE Local</t>
  </si>
  <si>
    <r>
      <t xml:space="preserve">Registrar y actualizar al </t>
    </r>
    <r>
      <rPr>
        <b/>
        <sz val="11"/>
        <color theme="1"/>
        <rFont val="Calibri Light"/>
        <family val="2"/>
      </rPr>
      <t>100%</t>
    </r>
    <r>
      <rPr>
        <sz val="11"/>
        <color theme="1"/>
        <rFont val="Calibri Light"/>
        <family val="2"/>
      </rPr>
      <t xml:space="preserve"> la información en los módulos y funcionalidades en producción de SIPSE Local de la vigencia (Módulo de proyectos-Banco de Iniciativas, Módulo de Contratación y Financiero).</t>
    </r>
  </si>
  <si>
    <t>Porcentaje de registro total de información de los proyectos de inversión local en SIPSE Local</t>
  </si>
  <si>
    <t>(Proyectos y contratos registrados con toda la información en SIPSE Local / Proyectos y contratos registrados y aprobados en aplicativos oficiales (SEGPLAN /BOGDATA/SECOP))*100%</t>
  </si>
  <si>
    <t>Reporte de seguimiento
consolidado</t>
  </si>
  <si>
    <t>Alcaldía Local</t>
  </si>
  <si>
    <t>Inspección, Vigilancia y Control</t>
  </si>
  <si>
    <t xml:space="preserve">Expedientes a cargo de las inspecciones de policía impulsados </t>
  </si>
  <si>
    <t xml:space="preserve">Número de expedientes a cargo de las inspecciones de policía impulsados </t>
  </si>
  <si>
    <t>Resultados a 31 de diciembre de 2021</t>
  </si>
  <si>
    <t>Suma</t>
  </si>
  <si>
    <t xml:space="preserve">Expedientes de actuaciones de policía </t>
  </si>
  <si>
    <t>Reporte de seguimiento de impulsos procesales</t>
  </si>
  <si>
    <t>Aplicativo ARCO</t>
  </si>
  <si>
    <t>Alcaldía Local - Área de Gestión Policiva</t>
  </si>
  <si>
    <t>Reporte de seguimiento del Aplicativo ARCO</t>
  </si>
  <si>
    <t>Dirección para la Gestión Policiva</t>
  </si>
  <si>
    <t>Fallos de fondo en primera instancia proferidos</t>
  </si>
  <si>
    <t>Número de Fallos de fondo en primera instancia proferidos</t>
  </si>
  <si>
    <t>Fallos de fondo</t>
  </si>
  <si>
    <t>Reporte de seguimiento de fallos de fondo de actuaciones de policía</t>
  </si>
  <si>
    <t>Actuaciones Administrativas terminadas (archivadas)</t>
  </si>
  <si>
    <t>Número de Actuaciones Administrativas terminadas (archivadas)</t>
  </si>
  <si>
    <t>Actuaciones administrativas terminadas</t>
  </si>
  <si>
    <t>Reporte de seguimiento de actuaciones administrativas terminadas por vía gubernativa</t>
  </si>
  <si>
    <t>Aplicativo Si Actúa I</t>
  </si>
  <si>
    <t>Reporte de seguimiento del Aplicativo Si Actúa I</t>
  </si>
  <si>
    <t>Actuaciones Administrativas terminadas hasta la primera instancia</t>
  </si>
  <si>
    <t>Número de Actuaciones Administrativas terminadas hasta la primera instancia</t>
  </si>
  <si>
    <t>Actuaciones administrativas terminadas por vía gubernativa</t>
  </si>
  <si>
    <t>Acciones de control u operativos en materia de  integridad del espacio publico.</t>
  </si>
  <si>
    <t>Número de Acciones de control u operativos en materia de  integridad del espacio publico.</t>
  </si>
  <si>
    <t xml:space="preserve">Acciones de control u operativos </t>
  </si>
  <si>
    <t>Acta de asistencia e informe del operativo</t>
  </si>
  <si>
    <t>Registros de operativos Alcaldía Local</t>
  </si>
  <si>
    <t>Acciones de control u operativos en materia actividad económica realizadas</t>
  </si>
  <si>
    <t>Número de Acciones de control u operativos en materia actividad económica realizadas</t>
  </si>
  <si>
    <t>Acciones de control u operativos para el cumplimiento de los fallos de cerros orientales realizadas</t>
  </si>
  <si>
    <t>Número de Acciones de control u operativos para el cumplimiento de los fallos de Río Bogotá</t>
  </si>
  <si>
    <t>TOTAL METAS PROCESOS ALCALDÍA (80%)</t>
  </si>
  <si>
    <t>Fortalecer la gestión institucional aumentando las capacidades de la entidad para la planeación, seguimiento y ejecución de sus metas y recursos, y la gestión del talento humano.</t>
  </si>
  <si>
    <t>TOTAL PLAN DE GESTIÓN (100%)</t>
  </si>
  <si>
    <t>FORMULACIÓN Y SEGUIMIENTO PLANES DE GESTIÓN NIVEL LOCAL
ALCALDÍA LOCAL DE SUBA</t>
  </si>
  <si>
    <t>METODO DE VERIFICACIÓN PARA EL SEGUIMIENTO</t>
  </si>
  <si>
    <r>
      <t xml:space="preserve">Aumentar </t>
    </r>
    <r>
      <rPr>
        <b/>
        <sz val="11"/>
        <rFont val="Calibri Light"/>
        <family val="2"/>
      </rPr>
      <t xml:space="preserve">20 </t>
    </r>
    <r>
      <rPr>
        <sz val="11"/>
        <rFont val="Calibri Light"/>
        <family val="2"/>
      </rPr>
      <t>puntos porcentuales el avance de las metas del Plan de Desarrollo Local acumuladas al 30 de septiembre de 2022, con respecto al avance a 31 de diciembre de 2021 (metas entregadas).</t>
    </r>
  </si>
  <si>
    <r>
      <t>Girar mínimo el </t>
    </r>
    <r>
      <rPr>
        <b/>
        <sz val="11"/>
        <color theme="1"/>
        <rFont val="Calibri Light"/>
        <family val="2"/>
      </rPr>
      <t>65%</t>
    </r>
    <r>
      <rPr>
        <sz val="11"/>
        <color theme="1"/>
        <rFont val="Calibri Light"/>
        <family val="2"/>
      </rPr>
      <t xml:space="preserve"> del presupuesto comprometido constituido como obligaciones por pagar de la vigencia 2020 y anteriores.
</t>
    </r>
  </si>
  <si>
    <r>
      <t xml:space="preserve">Comprometer mínimo el </t>
    </r>
    <r>
      <rPr>
        <b/>
        <sz val="11"/>
        <color theme="1"/>
        <rFont val="Calibri Light"/>
        <family val="2"/>
      </rPr>
      <t>40%</t>
    </r>
    <r>
      <rPr>
        <sz val="11"/>
        <color theme="1"/>
        <rFont val="Calibri Light"/>
        <family val="2"/>
      </rPr>
      <t xml:space="preserve"> al 30 de junio y el </t>
    </r>
    <r>
      <rPr>
        <b/>
        <sz val="11"/>
        <color theme="1"/>
        <rFont val="Calibri Light"/>
        <family val="2"/>
      </rPr>
      <t>95</t>
    </r>
    <r>
      <rPr>
        <sz val="11"/>
        <color theme="1"/>
        <rFont val="Calibri Light"/>
        <family val="2"/>
      </rPr>
      <t>% al 31 de diciembre del presupuesto de inversión directa de la vigencia 2022.</t>
    </r>
  </si>
  <si>
    <r>
      <t xml:space="preserve">Girar mínimo el </t>
    </r>
    <r>
      <rPr>
        <b/>
        <sz val="11"/>
        <color rgb="FF000000"/>
        <rFont val="Calibri Light"/>
        <family val="2"/>
      </rPr>
      <t>45%</t>
    </r>
    <r>
      <rPr>
        <sz val="11"/>
        <color rgb="FF000000"/>
        <rFont val="Calibri Light"/>
        <family val="2"/>
      </rPr>
      <t> del presupuesto total  disponible de inversión directa de la vigencia.</t>
    </r>
  </si>
  <si>
    <r>
      <t xml:space="preserve">Registrar en el sistema SIPSE Local, el </t>
    </r>
    <r>
      <rPr>
        <b/>
        <sz val="11"/>
        <color theme="1"/>
        <rFont val="Calibri Light"/>
        <family val="2"/>
      </rPr>
      <t>100%</t>
    </r>
    <r>
      <rPr>
        <sz val="11"/>
        <color theme="1"/>
        <rFont val="Calibri Light"/>
        <family val="2"/>
      </rPr>
      <t xml:space="preserve"> de los contratos publicados en la plataforma SECOP I y II de la vigencia. </t>
    </r>
  </si>
  <si>
    <r>
      <t xml:space="preserve">Realizar </t>
    </r>
    <r>
      <rPr>
        <b/>
        <sz val="11"/>
        <color theme="1"/>
        <rFont val="Calibri Light"/>
        <family val="2"/>
        <scheme val="major"/>
      </rPr>
      <t>15.120</t>
    </r>
    <r>
      <rPr>
        <sz val="11"/>
        <color theme="1"/>
        <rFont val="Calibri Light"/>
        <family val="2"/>
        <scheme val="major"/>
      </rPr>
      <t xml:space="preserve"> impulsos procesales (avocar, rechazar, enviar al competente y todo lo que derive del desarrollo de la actuación) sobre las actuaciones de policía que se encuentran a cargo de las inspecciones de policía</t>
    </r>
  </si>
  <si>
    <r>
      <t xml:space="preserve">Proferir </t>
    </r>
    <r>
      <rPr>
        <b/>
        <sz val="11"/>
        <color theme="1"/>
        <rFont val="Calibri Light"/>
        <family val="2"/>
        <scheme val="major"/>
      </rPr>
      <t>7.560</t>
    </r>
    <r>
      <rPr>
        <b/>
        <sz val="11"/>
        <color theme="1"/>
        <rFont val="Calibri Light"/>
        <family val="1"/>
        <scheme val="major"/>
      </rPr>
      <t xml:space="preserve"> </t>
    </r>
    <r>
      <rPr>
        <sz val="11"/>
        <color theme="1"/>
        <rFont val="Calibri Light"/>
        <family val="2"/>
        <scheme val="major"/>
      </rPr>
      <t xml:space="preserve"> fallos de fondo en primera instancia sobre las actuaciones de policía que se encuentran a cargo de las inspecciones de policía</t>
    </r>
  </si>
  <si>
    <r>
      <t xml:space="preserve">Terminar (archivar) </t>
    </r>
    <r>
      <rPr>
        <b/>
        <sz val="11"/>
        <color theme="1"/>
        <rFont val="Calibri Light"/>
        <family val="2"/>
        <scheme val="major"/>
      </rPr>
      <t>1.000</t>
    </r>
    <r>
      <rPr>
        <b/>
        <sz val="11"/>
        <color indexed="8"/>
        <rFont val="Calibri Light"/>
        <family val="2"/>
      </rPr>
      <t xml:space="preserve"> </t>
    </r>
    <r>
      <rPr>
        <sz val="11"/>
        <color indexed="8"/>
        <rFont val="Calibri Light"/>
        <family val="2"/>
      </rPr>
      <t>actuaciones administrativas activas</t>
    </r>
  </si>
  <si>
    <r>
      <t xml:space="preserve">Terminar </t>
    </r>
    <r>
      <rPr>
        <b/>
        <sz val="11"/>
        <color theme="1"/>
        <rFont val="Calibri Light"/>
        <family val="2"/>
        <scheme val="major"/>
      </rPr>
      <t>1.200</t>
    </r>
    <r>
      <rPr>
        <sz val="11"/>
        <color theme="1"/>
        <rFont val="Calibri Light"/>
        <family val="2"/>
        <scheme val="major"/>
      </rPr>
      <t xml:space="preserve"> </t>
    </r>
    <r>
      <rPr>
        <sz val="11"/>
        <color indexed="8"/>
        <rFont val="Calibri Light"/>
        <family val="2"/>
      </rPr>
      <t>actuaciones administrativas en primera instancia</t>
    </r>
  </si>
  <si>
    <r>
      <t xml:space="preserve">Realizar </t>
    </r>
    <r>
      <rPr>
        <b/>
        <sz val="11"/>
        <color theme="1"/>
        <rFont val="Calibri Light"/>
        <family val="1"/>
        <scheme val="major"/>
      </rPr>
      <t>103</t>
    </r>
    <r>
      <rPr>
        <sz val="11"/>
        <color indexed="8"/>
        <rFont val="Calibri Light"/>
        <family val="2"/>
      </rPr>
      <t xml:space="preserve"> operativos de inspección, vigilancia y control en materia de integridad del espacio público</t>
    </r>
  </si>
  <si>
    <r>
      <t xml:space="preserve">Realizar </t>
    </r>
    <r>
      <rPr>
        <b/>
        <sz val="11"/>
        <color theme="1"/>
        <rFont val="Calibri Light"/>
        <family val="2"/>
        <scheme val="major"/>
      </rPr>
      <t>220</t>
    </r>
    <r>
      <rPr>
        <sz val="11"/>
        <color indexed="8"/>
        <rFont val="Calibri Light"/>
        <family val="2"/>
      </rPr>
      <t xml:space="preserve"> operativos de inspección, vigilancia y control en materia de actividad económica </t>
    </r>
  </si>
  <si>
    <r>
      <t xml:space="preserve">Realizar </t>
    </r>
    <r>
      <rPr>
        <b/>
        <sz val="11"/>
        <color theme="1"/>
        <rFont val="Calibri Light"/>
        <family val="2"/>
        <scheme val="major"/>
      </rPr>
      <t xml:space="preserve">21 </t>
    </r>
    <r>
      <rPr>
        <sz val="11"/>
        <color indexed="8"/>
        <rFont val="Calibri Light"/>
        <family val="2"/>
      </rPr>
      <t>operativos de inspección, vigilancia y control para dar cumplimiento a los fallos de río Bogotá</t>
    </r>
  </si>
  <si>
    <t>Planeación Institucional</t>
  </si>
  <si>
    <t>MT1</t>
  </si>
  <si>
    <t>Obtener una ponderación semestral de 80% en la implementación del sistema de gestión ambiental en la alcaldía local, de acuerdo a la herramienta de medición construida por la OAP</t>
  </si>
  <si>
    <t>Sostenibilidad del sistema de gestión</t>
  </si>
  <si>
    <t>Criterios ambientales</t>
  </si>
  <si>
    <t>No. de criterios ambientales cumplidos / No. de criterios ambientales establecidos en la herramienta de medición) X 100</t>
  </si>
  <si>
    <t>80% meta 2021</t>
  </si>
  <si>
    <t xml:space="preserve">Constante </t>
  </si>
  <si>
    <t>Porcentaje de buenas prácticas ambientales implementadas</t>
  </si>
  <si>
    <t>No programada</t>
  </si>
  <si>
    <t>Resultados de medición de los criterios ambientales</t>
  </si>
  <si>
    <t>Herramienta Oficina Asesora de Planeación</t>
  </si>
  <si>
    <t>Alcaldía local</t>
  </si>
  <si>
    <t>Oficina Asesora de Planeación Institucional - Grupo de gestión ambiental</t>
  </si>
  <si>
    <t>Listas de chequeo al cumplimiento de criterios ambientales remitidos por la OAP</t>
  </si>
  <si>
    <t>MT2</t>
  </si>
  <si>
    <t>Mantener el 100% de las acciones de mejora asignadas al proceso/Alcaldía con relación a planes de mejoramiento interno documentadas y vigentes</t>
  </si>
  <si>
    <t>Porcentaje de acciones de mejora documentadas y vigentes</t>
  </si>
  <si>
    <t>1 - (No. De acciones vencidas del plan de mejoramiento  / No  de acciones a gestionar bajo responsabilidad del proceso) X 100</t>
  </si>
  <si>
    <t>100% meta 2021</t>
  </si>
  <si>
    <t>Porcentaje de planes de mejora sin vencimientos</t>
  </si>
  <si>
    <t>Reporte de acciones de mejora sin vencimiento</t>
  </si>
  <si>
    <t>MIMEC - SIG</t>
  </si>
  <si>
    <t>Oficina Asesora de Planeación Institucional - Grupo de planeación institucional y sectorial</t>
  </si>
  <si>
    <t>Reportes MIMEC - SIG remitidos por la OAP</t>
  </si>
  <si>
    <t xml:space="preserve">Comunicación Estratégica </t>
  </si>
  <si>
    <t>MT3</t>
  </si>
  <si>
    <t>Mantener el 100% de la información de la páginas Web actualizada, de acuerdo a lo establecido en la Ley 1712 de 2014</t>
  </si>
  <si>
    <t>Porcentaje de cumplimiento en la publicación de información</t>
  </si>
  <si>
    <t>(No de requisitos de la Ley 1712 de 2014 de publicación de la información en la página web cumplidos / No total de requisitos de la Ley 1712 de 2014 de publicación de la información) X 100</t>
  </si>
  <si>
    <t>Porcentaje de requisitos cumplidos</t>
  </si>
  <si>
    <t>Reporte de actualización de la información en la página web de la alcaldía local</t>
  </si>
  <si>
    <t>Página Web Alcaldía Local</t>
  </si>
  <si>
    <t>Oficina Asesora de Comunicaciones</t>
  </si>
  <si>
    <t>Revisión página Web de la alcaldía</t>
  </si>
  <si>
    <t>MT4</t>
  </si>
  <si>
    <t>Participar del 100% de las capacitaciones que se realicen en gestión de riesgos, planes de mejora y sistema de gestión institucional</t>
  </si>
  <si>
    <t>Participación en capacitaciones</t>
  </si>
  <si>
    <t>(No. de capacitaciones en las que asistió / No. de capacitaciones convocadas) X 100</t>
  </si>
  <si>
    <t xml:space="preserve">Porcentaje de participación en capacitaciones  </t>
  </si>
  <si>
    <t>Registros y/o soportes de partipación en las capacitaciones programadas</t>
  </si>
  <si>
    <t>Listado de asistencia
Video de la reunión
Presentación</t>
  </si>
  <si>
    <t>Brindar atención oportuna y de calidad a los diferentes sectores poblacionales, generando relaciones de confianza y respeto por la diferencia.</t>
  </si>
  <si>
    <t>Servicio a la Ciudadanía</t>
  </si>
  <si>
    <t>MT5</t>
  </si>
  <si>
    <t>Dar respuesta al 100% de los requerimientos ciudadanos asignados a la alcaldía local con corte a 31 de diciembre de 2021 tipificadas como Derechos de Petición registradas en el aplicativo Bogotá te Escucha y gestor documental ORFEO, según la información de seguimiento presentada por el proceso de Servicio a la Ciudadanía.</t>
  </si>
  <si>
    <t>Porcentaje de requerimientos ciudadanos con respuesta definitiva</t>
  </si>
  <si>
    <t>(No. de respuestas efectuadas / No. requerimientos instaurados antes del 31 de diciembre 2021) X 100</t>
  </si>
  <si>
    <t>Reporte de respuestas a la ciudadania</t>
  </si>
  <si>
    <t xml:space="preserve">Reporte Aplicativo BOGOTA TE ESCUCHA </t>
  </si>
  <si>
    <t>Subsecretaria de Gestión Institucional - Grupo Oficina de atención a la Ciudadanía</t>
  </si>
  <si>
    <t>Reporte Aplicativo BOGOTA TE ESCUCHA.</t>
  </si>
  <si>
    <t>MT6</t>
  </si>
  <si>
    <t>Dar respuesta al 80% de los requerimientos ciudadanos asignados a la alcaldía local ingresados en la vigencia 2022 y asignados a la Alcaldía Local de la vigencia actual tipificadas como Derechos de Petición registradas en el aplicativo Bogotá te Escucha y gestor documental ORFEO dentro de los terminos de ley, según la información de seguimiento presentada por el proceso de Servicio a la Ciudadanía.</t>
  </si>
  <si>
    <t>(No. de respuestas efectuadas / No. requerimientos instaurados en la vigencia 2022 que deben tener respuesta) X 100</t>
  </si>
  <si>
    <t>N/A</t>
  </si>
  <si>
    <t>% resultado de la Alcaldía Local al 31 de diciembre de 2021</t>
  </si>
  <si>
    <t>Código Formato: PLE-PIN-F018
Versión: 5
Vigencia desde: 31 de enero de 2022
Caso HOLA: 222703</t>
  </si>
  <si>
    <r>
      <t xml:space="preserve">Publicación del plan de gestión aprobado. Caso HOLA: </t>
    </r>
    <r>
      <rPr>
        <b/>
        <sz val="11"/>
        <rFont val="Calibri Light"/>
        <family val="2"/>
      </rPr>
      <t>223547</t>
    </r>
  </si>
  <si>
    <t>11 de marzo de 2022</t>
  </si>
  <si>
    <t xml:space="preserve">Se corrige el responsable del reporte de las metas No. 13, 14 y 15. Se incluyen los procesos asociados a las metas transversales. </t>
  </si>
  <si>
    <t>Gestión Pública Territorial Local
Gestión Corporativa Institucional
Inspección, Vigilancia y Control
Planeación Institucional
Comunicación Estratégica
Servicio a la Ciudadanía</t>
  </si>
  <si>
    <t>31 de enero de 2022</t>
  </si>
  <si>
    <t>31 de marzo de 2022</t>
  </si>
  <si>
    <t>Se anticipa la programación de la meta transversal No. 4 de capacitación en el sistema de gestión, pasando del II trimestre al I trimestre.</t>
  </si>
  <si>
    <t>28 de abril de 2022</t>
  </si>
  <si>
    <t>No programada para el I trimestre de 2022</t>
  </si>
  <si>
    <t>TOTAL METAS TRANSVERSALES (20%)</t>
  </si>
  <si>
    <t>La alcaldía local realizó el giro acumulado de $11.378.907.279 de los $35.204.441.765 del presupuesto comprometido constituido como obligaciones por pagar de la vigencia 2021. Se logró una ejecución del 32,32%.</t>
  </si>
  <si>
    <t xml:space="preserve">No programada para el I trimestre de 2022. 
En este periodo no se registran datos en razón a que la información oficial de avance en las metas del Plan de Desarrollo Local aún no es publicada por la SDP. </t>
  </si>
  <si>
    <t>Reporte DGDL</t>
  </si>
  <si>
    <t>La alcaldía local realizó el giro acumulado de $5.111.482.517 del presupuesto comprometido por $25.891.552.370 constituido como obligaciones por pagar de la vigencia 2020 y anteriores, lo que representa una ejecución de la meta del 19,74%.</t>
  </si>
  <si>
    <t xml:space="preserve">La alcaldía local ha comprometido $29.508.590.873 de los $104.682.047.000 constituidos como presupuesto de inversión directa de la vigencia. Se logró la ejecución del 28,19%, lo que representa un cumplimiento al 100% de lo programado para el periodo. </t>
  </si>
  <si>
    <t>La alcaldía local ha realizado del giro acumulado de $12.412.000.000 de los $104.682.047.000 constituidos como Presupuesto disponible de inversión directa de la vigencia, lo que representa una ejecución del 11,86%.</t>
  </si>
  <si>
    <t xml:space="preserve">La alcaldía local ha registrado 348 contratos en SIPSE Local, de los 349 contratos publicados en la plataforma SECOP I y II, lo que representa una ejecución de la meta del 99,71% para el periodo. </t>
  </si>
  <si>
    <t xml:space="preserve">La alcaldía local tiene  348 contratos registrados en SIPSE Local en estado ejecución, de los 348 contratos registrados en SECOP en estado En ejecución o Firmado, lo que representa un nivel de ejecución del 100%. </t>
  </si>
  <si>
    <t>Reporte DGP</t>
  </si>
  <si>
    <t>La alcaldía local realizó 3574 impulsos procesales sobre las actuaciones de policía que se encuentran a cargo de las inspecciones de policía</t>
  </si>
  <si>
    <t>La alcaldía local profirió 626 fallos de fondo en primera instancia sobre las actuaciones de policía que se encuentran a cargo de las inspecciones de policía</t>
  </si>
  <si>
    <t>La alcaldía local terminó 177 actuaciones administrativas activas</t>
  </si>
  <si>
    <t>La alcaldía local terminó 280 actuaciones administrativas en primera instancia</t>
  </si>
  <si>
    <t>Durante el trimestre fueron desarrollados 67 operativos de espacio público</t>
  </si>
  <si>
    <t>Registo de actas digitalizadas con cada operativo hecho.</t>
  </si>
  <si>
    <t>Durante el trimestre fueron desarrollados 45 operativos de actividad económica</t>
  </si>
  <si>
    <t>Durante el trimestre fueron desarrollados 9 operativos Río Bogotá</t>
  </si>
  <si>
    <t xml:space="preserve">A corte del 31 de marzo de 2022 se han registrado 352 contratos, se han registrado 35 proyectos, los cuales se encuentran debidamente conciliados y cargue de las iniciativas de presupuestos participativos en el Banco de Iniciativas en SIPSE. Se cargaron en SIPSE las 100 iniciativas propuestas que fueron elegidas como ganadoras (72 iniciativas por votación y 28 iniciativas concertadas en los laboratorios cívicos con abordaje diferencial). </t>
  </si>
  <si>
    <t>La alcaldía local ha registrado 348 contratos en SIPSE Local, de los 349 contratos publicados en la plataforma SECOP I y II, lo que representa una ejecución acumulada del 24,93%.</t>
  </si>
  <si>
    <t>La alcaldía local tiene  348 contratos registrados en SIPSE Local en estado ejecución, de los 348 contratos registrados en SECOP en estado En ejecución o Firmado, lo que representa un nivel de ejecución acumulada del 25%</t>
  </si>
  <si>
    <t xml:space="preserve">No programada para el I trimestre de 2022. </t>
  </si>
  <si>
    <t xml:space="preserve">La Alcaldía Local participó en la capacitación dada a los promotores de mejora, en que se trataron temas como planeación estratégica, control de documentos, riesgos, planes de mejora y otros mecanismos de planeación y control de la gestión. </t>
  </si>
  <si>
    <t>Presentación realizada y listado de asistencia TEAMS</t>
  </si>
  <si>
    <t>Reporte Subsecretaría de Gestión Institucional</t>
  </si>
  <si>
    <t>La alcaldía local atendió los 44 requerimientos ciudadanos recibidos de vigencias anteriores</t>
  </si>
  <si>
    <t>La alcaldía local atendió 220 de los 236 requerimientos ciudadanos recibidos de la vigencia 2022</t>
  </si>
  <si>
    <t>Reporte MIMEC</t>
  </si>
  <si>
    <t xml:space="preserve">La alcaldía local cuenta con 4 acciones de mejora vencidas de las 22 acciones de mejora abiertas, lo que representa una ejecución de la meta del 81,82%. </t>
  </si>
  <si>
    <t>La alcaldía local cuenta con 4 acciones de mejora vencidas de las 22 acciones de mejora abiertas</t>
  </si>
  <si>
    <t>Para el primer trimestre de la vigencia 2022, el plan de gestión de la Alcaldía Local alcanzó un nivel de desempeño del 94,62% de acuerdo con lo programado, y del 26,10% acumulado para la vigencia.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</si>
</sst>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29" x14ac:knownFonts="1">
    <font>
      <sz val="11"/>
      <color theme="1"/>
      <name val="Calibri"/>
      <family val="2"/>
      <scheme val="minor"/>
    </font>
    <font>
      <sz val="11"/>
      <color theme="1"/>
      <name val="Calibri"/>
      <family val="2"/>
      <scheme val="minor"/>
    </font>
    <font>
      <sz val="11"/>
      <color rgb="FF9C0006"/>
      <name val="Calibri"/>
      <family val="2"/>
      <scheme val="minor"/>
    </font>
    <font>
      <b/>
      <sz val="11"/>
      <color rgb="FF000000"/>
      <name val="Calibri Light"/>
      <family val="2"/>
    </font>
    <font>
      <sz val="11"/>
      <color rgb="FF000000"/>
      <name val="Calibri Light"/>
      <family val="2"/>
    </font>
    <font>
      <sz val="11"/>
      <color theme="1"/>
      <name val="Calibri Light"/>
      <family val="2"/>
      <scheme val="major"/>
    </font>
    <font>
      <sz val="9"/>
      <color rgb="FF323130"/>
      <name val="Segoe UI"/>
      <family val="2"/>
    </font>
    <font>
      <sz val="11"/>
      <name val="Calibri Light"/>
      <family val="2"/>
    </font>
    <font>
      <b/>
      <sz val="11"/>
      <name val="Calibri Light"/>
      <family val="2"/>
    </font>
    <font>
      <sz val="11"/>
      <color theme="1"/>
      <name val="Calibri Light"/>
      <family val="2"/>
    </font>
    <font>
      <b/>
      <sz val="11"/>
      <color theme="1"/>
      <name val="Calibri Light"/>
      <family val="2"/>
    </font>
    <font>
      <b/>
      <sz val="11"/>
      <color theme="1"/>
      <name val="Calibri Light"/>
      <family val="1"/>
      <scheme val="major"/>
    </font>
    <font>
      <sz val="11"/>
      <name val="Calibri Light"/>
      <family val="2"/>
      <scheme val="major"/>
    </font>
    <font>
      <b/>
      <sz val="11"/>
      <color indexed="8"/>
      <name val="Calibri Light"/>
      <family val="2"/>
    </font>
    <font>
      <sz val="11"/>
      <color indexed="8"/>
      <name val="Calibri Light"/>
      <family val="2"/>
    </font>
    <font>
      <sz val="11"/>
      <name val="Calibri"/>
      <family val="2"/>
      <scheme val="minor"/>
    </font>
    <font>
      <b/>
      <sz val="12"/>
      <color rgb="FF000000"/>
      <name val="Calibri Light"/>
      <family val="2"/>
    </font>
    <font>
      <sz val="11"/>
      <color rgb="FF0070C0"/>
      <name val="Calibri Light"/>
      <family val="2"/>
      <scheme val="major"/>
    </font>
    <font>
      <sz val="11"/>
      <color rgb="FF0070C0"/>
      <name val="Calibri Light"/>
      <family val="2"/>
    </font>
    <font>
      <sz val="11"/>
      <color theme="4"/>
      <name val="Calibri Light"/>
      <family val="2"/>
    </font>
    <font>
      <b/>
      <sz val="12"/>
      <color rgb="FF0070C0"/>
      <name val="Calibri Light"/>
      <family val="2"/>
      <scheme val="major"/>
    </font>
    <font>
      <b/>
      <sz val="14"/>
      <color theme="1"/>
      <name val="Calibri Light"/>
      <family val="2"/>
      <scheme val="major"/>
    </font>
    <font>
      <b/>
      <sz val="12"/>
      <color rgb="FF0070C0"/>
      <name val="Calibri Light"/>
      <family val="2"/>
    </font>
    <font>
      <b/>
      <sz val="14"/>
      <color rgb="FF000000"/>
      <name val="Calibri Light"/>
      <family val="2"/>
    </font>
    <font>
      <sz val="14"/>
      <color rgb="FF000000"/>
      <name val="Calibri Light"/>
      <family val="2"/>
    </font>
    <font>
      <b/>
      <sz val="11"/>
      <color theme="1"/>
      <name val="Calibri Light"/>
      <family val="2"/>
      <scheme val="major"/>
    </font>
    <font>
      <sz val="12"/>
      <color rgb="FF000000"/>
      <name val="Calibri Light"/>
      <family val="2"/>
    </font>
    <font>
      <sz val="12"/>
      <color rgb="FF0070C0"/>
      <name val="Calibri Light"/>
      <family val="2"/>
    </font>
    <font>
      <b/>
      <sz val="14"/>
      <color rgb="FF0070C0"/>
      <name val="Calibri Light"/>
      <family val="2"/>
      <scheme val="major"/>
    </font>
  </fonts>
  <fills count="12">
    <fill>
      <patternFill patternType="none"/>
    </fill>
    <fill>
      <patternFill patternType="gray125"/>
    </fill>
    <fill>
      <patternFill patternType="solid">
        <fgColor rgb="FFFFC7CE"/>
      </patternFill>
    </fill>
    <fill>
      <patternFill patternType="solid">
        <fgColor theme="0"/>
        <bgColor indexed="64"/>
      </patternFill>
    </fill>
    <fill>
      <patternFill patternType="solid">
        <fgColor rgb="FFFFF2CC"/>
        <bgColor rgb="FF000000"/>
      </patternFill>
    </fill>
    <fill>
      <patternFill patternType="solid">
        <fgColor theme="7" tint="0.59999389629810485"/>
        <bgColor rgb="FF000000"/>
      </patternFill>
    </fill>
    <fill>
      <patternFill patternType="solid">
        <fgColor theme="7" tint="0.79998168889431442"/>
        <bgColor rgb="FF000000"/>
      </patternFill>
    </fill>
    <fill>
      <patternFill patternType="solid">
        <fgColor rgb="FFB4C6E7"/>
        <bgColor rgb="FF000000"/>
      </patternFill>
    </fill>
    <fill>
      <patternFill patternType="solid">
        <fgColor theme="4" tint="0.39997558519241921"/>
        <bgColor rgb="FF000000"/>
      </patternFill>
    </fill>
    <fill>
      <patternFill patternType="solid">
        <fgColor theme="4" tint="0.59999389629810485"/>
        <bgColor rgb="FF000000"/>
      </patternFill>
    </fill>
    <fill>
      <patternFill patternType="solid">
        <fgColor rgb="FFC6E0B4"/>
        <bgColor rgb="FF000000"/>
      </patternFill>
    </fill>
    <fill>
      <patternFill patternType="solid">
        <fgColor rgb="FFFFE699"/>
        <bgColor rgb="FF000000"/>
      </patternFill>
    </fill>
  </fills>
  <borders count="5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thin">
        <color indexed="64"/>
      </left>
      <right style="medium">
        <color indexed="64"/>
      </right>
      <top style="medium">
        <color indexed="64"/>
      </top>
      <bottom/>
      <diagonal/>
    </border>
    <border>
      <left/>
      <right style="medium">
        <color indexed="64"/>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bottom/>
      <diagonal/>
    </border>
    <border>
      <left style="thin">
        <color indexed="64"/>
      </left>
      <right style="thin">
        <color indexed="64"/>
      </right>
      <top/>
      <bottom/>
      <diagonal/>
    </border>
    <border>
      <left style="thin">
        <color indexed="64"/>
      </left>
      <right style="medium">
        <color indexed="64"/>
      </right>
      <top/>
      <bottom/>
      <diagonal/>
    </border>
    <border>
      <left/>
      <right style="medium">
        <color indexed="64"/>
      </right>
      <top/>
      <bottom/>
      <diagonal/>
    </border>
    <border>
      <left/>
      <right style="medium">
        <color indexed="64"/>
      </right>
      <top style="thin">
        <color indexed="64"/>
      </top>
      <bottom/>
      <diagonal/>
    </border>
    <border>
      <left style="medium">
        <color indexed="64"/>
      </left>
      <right/>
      <top style="thin">
        <color indexed="64"/>
      </top>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s>
  <cellStyleXfs count="3">
    <xf numFmtId="0" fontId="0" fillId="0" borderId="0"/>
    <xf numFmtId="9" fontId="1" fillId="0" borderId="0" applyFont="0" applyFill="0" applyBorder="0" applyAlignment="0" applyProtection="0"/>
    <xf numFmtId="0" fontId="2" fillId="2" borderId="0" applyNumberFormat="0" applyBorder="0" applyAlignment="0" applyProtection="0"/>
  </cellStyleXfs>
  <cellXfs count="307">
    <xf numFmtId="0" fontId="0" fillId="0" borderId="0" xfId="0"/>
    <xf numFmtId="0" fontId="4" fillId="0" borderId="0" xfId="0" applyFont="1" applyAlignment="1">
      <alignment wrapText="1"/>
    </xf>
    <xf numFmtId="0" fontId="5" fillId="0" borderId="0" xfId="0" applyFont="1" applyAlignment="1">
      <alignment wrapText="1"/>
    </xf>
    <xf numFmtId="0" fontId="5" fillId="0" borderId="0" xfId="0" applyFont="1" applyAlignment="1">
      <alignment vertical="center" wrapText="1"/>
    </xf>
    <xf numFmtId="0" fontId="4" fillId="0" borderId="0" xfId="0" applyFont="1" applyAlignment="1">
      <alignment vertical="center" wrapText="1"/>
    </xf>
    <xf numFmtId="0" fontId="6" fillId="0" borderId="0" xfId="0" applyFont="1"/>
    <xf numFmtId="0" fontId="3" fillId="4" borderId="12" xfId="0" applyFont="1" applyFill="1" applyBorder="1" applyAlignment="1">
      <alignment horizontal="center" wrapText="1"/>
    </xf>
    <xf numFmtId="0" fontId="4" fillId="0" borderId="12" xfId="0" applyFont="1" applyBorder="1" applyAlignment="1">
      <alignment horizontal="center" wrapText="1"/>
    </xf>
    <xf numFmtId="0" fontId="4" fillId="0" borderId="24" xfId="0" applyFont="1" applyBorder="1" applyAlignment="1">
      <alignment wrapText="1"/>
    </xf>
    <xf numFmtId="0" fontId="5" fillId="0" borderId="0" xfId="0" applyFont="1" applyAlignment="1">
      <alignment horizontal="left" vertical="top" wrapText="1"/>
    </xf>
    <xf numFmtId="0" fontId="3" fillId="4" borderId="34" xfId="0" applyFont="1" applyFill="1" applyBorder="1" applyAlignment="1">
      <alignment horizontal="center" vertical="center" wrapText="1"/>
    </xf>
    <xf numFmtId="0" fontId="3" fillId="4" borderId="35" xfId="0" applyFont="1" applyFill="1" applyBorder="1" applyAlignment="1">
      <alignment horizontal="center" vertical="center" wrapText="1"/>
    </xf>
    <xf numFmtId="0" fontId="3" fillId="4" borderId="37" xfId="0" applyFont="1" applyFill="1" applyBorder="1" applyAlignment="1">
      <alignment horizontal="center" vertical="center" wrapText="1"/>
    </xf>
    <xf numFmtId="0" fontId="3" fillId="5" borderId="35" xfId="0" applyFont="1" applyFill="1" applyBorder="1" applyAlignment="1">
      <alignment horizontal="center" vertical="center" wrapText="1"/>
    </xf>
    <xf numFmtId="0" fontId="3" fillId="5" borderId="38" xfId="0" applyFont="1" applyFill="1" applyBorder="1" applyAlignment="1">
      <alignment horizontal="center" vertical="center" wrapText="1"/>
    </xf>
    <xf numFmtId="0" fontId="3" fillId="6" borderId="37" xfId="0" applyFont="1" applyFill="1" applyBorder="1" applyAlignment="1">
      <alignment horizontal="center" vertical="center" wrapText="1"/>
    </xf>
    <xf numFmtId="0" fontId="3" fillId="6" borderId="35" xfId="0" applyFont="1" applyFill="1" applyBorder="1" applyAlignment="1">
      <alignment horizontal="center" vertical="center" wrapText="1"/>
    </xf>
    <xf numFmtId="0" fontId="3" fillId="6" borderId="38" xfId="0" applyFont="1" applyFill="1" applyBorder="1" applyAlignment="1">
      <alignment horizontal="center" vertical="center" wrapText="1"/>
    </xf>
    <xf numFmtId="0" fontId="3" fillId="7" borderId="37" xfId="0" applyFont="1" applyFill="1" applyBorder="1" applyAlignment="1">
      <alignment horizontal="center" vertical="center" wrapText="1"/>
    </xf>
    <xf numFmtId="0" fontId="3" fillId="7" borderId="35" xfId="0" applyFont="1" applyFill="1" applyBorder="1" applyAlignment="1">
      <alignment horizontal="center" vertical="center" wrapText="1"/>
    </xf>
    <xf numFmtId="0" fontId="3" fillId="7" borderId="38" xfId="0" applyFont="1" applyFill="1" applyBorder="1" applyAlignment="1">
      <alignment horizontal="center" vertical="center" wrapText="1"/>
    </xf>
    <xf numFmtId="0" fontId="3" fillId="8" borderId="34" xfId="0" applyFont="1" applyFill="1" applyBorder="1" applyAlignment="1">
      <alignment horizontal="center" vertical="center" wrapText="1"/>
    </xf>
    <xf numFmtId="0" fontId="3" fillId="8" borderId="35" xfId="0" applyFont="1" applyFill="1" applyBorder="1" applyAlignment="1">
      <alignment horizontal="center" vertical="center" wrapText="1"/>
    </xf>
    <xf numFmtId="0" fontId="3" fillId="8" borderId="38" xfId="0" applyFont="1" applyFill="1" applyBorder="1" applyAlignment="1">
      <alignment horizontal="center" vertical="center" wrapText="1"/>
    </xf>
    <xf numFmtId="0" fontId="3" fillId="9" borderId="34" xfId="0" applyFont="1" applyFill="1" applyBorder="1" applyAlignment="1">
      <alignment horizontal="center" vertical="center" wrapText="1"/>
    </xf>
    <xf numFmtId="0" fontId="3" fillId="9" borderId="35" xfId="0" applyFont="1" applyFill="1" applyBorder="1" applyAlignment="1">
      <alignment horizontal="center" vertical="center" wrapText="1"/>
    </xf>
    <xf numFmtId="0" fontId="3" fillId="9" borderId="38" xfId="0" applyFont="1" applyFill="1" applyBorder="1" applyAlignment="1">
      <alignment horizontal="center" vertical="center" wrapText="1"/>
    </xf>
    <xf numFmtId="0" fontId="3" fillId="10" borderId="37" xfId="0" applyFont="1" applyFill="1" applyBorder="1" applyAlignment="1">
      <alignment horizontal="center" vertical="center" wrapText="1"/>
    </xf>
    <xf numFmtId="0" fontId="3" fillId="10" borderId="35" xfId="0" applyFont="1" applyFill="1" applyBorder="1" applyAlignment="1">
      <alignment horizontal="center" vertical="center" wrapText="1"/>
    </xf>
    <xf numFmtId="0" fontId="3" fillId="10" borderId="38" xfId="0" applyFont="1" applyFill="1" applyBorder="1" applyAlignment="1">
      <alignment horizontal="center" vertical="center" wrapText="1"/>
    </xf>
    <xf numFmtId="0" fontId="16" fillId="0" borderId="24" xfId="0" applyFont="1" applyBorder="1" applyAlignment="1">
      <alignment wrapText="1"/>
    </xf>
    <xf numFmtId="0" fontId="17" fillId="0" borderId="0" xfId="0" applyFont="1" applyAlignment="1">
      <alignment wrapText="1"/>
    </xf>
    <xf numFmtId="0" fontId="18" fillId="0" borderId="31" xfId="0" applyFont="1" applyBorder="1" applyAlignment="1">
      <alignment horizontal="center" vertical="center" wrapText="1"/>
    </xf>
    <xf numFmtId="0" fontId="18" fillId="0" borderId="31" xfId="0" applyFont="1" applyBorder="1" applyAlignment="1">
      <alignment horizontal="left" vertical="center" wrapText="1"/>
    </xf>
    <xf numFmtId="0" fontId="19" fillId="0" borderId="12" xfId="0" applyFont="1" applyBorder="1" applyAlignment="1">
      <alignment horizontal="center" vertical="center" wrapText="1"/>
    </xf>
    <xf numFmtId="0" fontId="18" fillId="0" borderId="51" xfId="0" applyFont="1" applyBorder="1" applyAlignment="1">
      <alignment horizontal="center" vertical="center" wrapText="1"/>
    </xf>
    <xf numFmtId="0" fontId="18" fillId="0" borderId="42" xfId="0" applyFont="1" applyBorder="1" applyAlignment="1">
      <alignment horizontal="left" vertical="center" wrapText="1"/>
    </xf>
    <xf numFmtId="0" fontId="18" fillId="0" borderId="8" xfId="0" applyFont="1" applyBorder="1" applyAlignment="1">
      <alignment horizontal="left" vertical="center" wrapText="1"/>
    </xf>
    <xf numFmtId="0" fontId="18" fillId="0" borderId="6" xfId="0" applyFont="1" applyBorder="1" applyAlignment="1">
      <alignment horizontal="left" vertical="center" wrapText="1"/>
    </xf>
    <xf numFmtId="0" fontId="18" fillId="0" borderId="32" xfId="0" applyFont="1" applyBorder="1" applyAlignment="1">
      <alignment horizontal="left" vertical="center" wrapText="1"/>
    </xf>
    <xf numFmtId="0" fontId="18" fillId="0" borderId="3" xfId="0" applyFont="1" applyBorder="1" applyAlignment="1">
      <alignment horizontal="center" vertical="center" wrapText="1"/>
    </xf>
    <xf numFmtId="0" fontId="18" fillId="0" borderId="52" xfId="0" applyFont="1" applyBorder="1" applyAlignment="1">
      <alignment horizontal="center" vertical="center" wrapText="1"/>
    </xf>
    <xf numFmtId="0" fontId="18" fillId="0" borderId="24" xfId="0" applyFont="1" applyBorder="1" applyAlignment="1">
      <alignment wrapText="1"/>
    </xf>
    <xf numFmtId="0" fontId="20" fillId="0" borderId="0" xfId="0" applyFont="1" applyAlignment="1">
      <alignment wrapText="1"/>
    </xf>
    <xf numFmtId="0" fontId="18" fillId="0" borderId="12" xfId="0" applyFont="1" applyBorder="1" applyAlignment="1">
      <alignment horizontal="center" vertical="center" wrapText="1"/>
    </xf>
    <xf numFmtId="0" fontId="18" fillId="0" borderId="12" xfId="0" applyFont="1" applyBorder="1" applyAlignment="1">
      <alignment horizontal="left" vertical="center" wrapText="1"/>
    </xf>
    <xf numFmtId="0" fontId="18" fillId="0" borderId="41" xfId="0" applyFont="1" applyBorder="1" applyAlignment="1">
      <alignment horizontal="left" vertical="center" wrapText="1"/>
    </xf>
    <xf numFmtId="0" fontId="18" fillId="0" borderId="11" xfId="0" applyFont="1" applyBorder="1" applyAlignment="1">
      <alignment horizontal="left" vertical="center" wrapText="1"/>
    </xf>
    <xf numFmtId="0" fontId="21" fillId="0" borderId="0" xfId="0" applyFont="1" applyAlignment="1">
      <alignment wrapText="1"/>
    </xf>
    <xf numFmtId="0" fontId="18" fillId="0" borderId="38" xfId="0" applyFont="1" applyBorder="1" applyAlignment="1">
      <alignment horizontal="left" vertical="center" wrapText="1"/>
    </xf>
    <xf numFmtId="0" fontId="22" fillId="0" borderId="24" xfId="0" applyFont="1" applyBorder="1" applyAlignment="1">
      <alignment wrapText="1"/>
    </xf>
    <xf numFmtId="0" fontId="23" fillId="0" borderId="24" xfId="0" applyFont="1" applyBorder="1" applyAlignment="1">
      <alignment vertical="center" wrapText="1"/>
    </xf>
    <xf numFmtId="0" fontId="4" fillId="0" borderId="0" xfId="0" applyFont="1" applyAlignment="1">
      <alignment horizontal="center" wrapText="1"/>
    </xf>
    <xf numFmtId="2" fontId="4" fillId="0" borderId="0" xfId="0" applyNumberFormat="1" applyFont="1" applyAlignment="1">
      <alignment wrapText="1"/>
    </xf>
    <xf numFmtId="0" fontId="16" fillId="4" borderId="47" xfId="0" applyFont="1" applyFill="1" applyBorder="1" applyAlignment="1">
      <alignment wrapText="1"/>
    </xf>
    <xf numFmtId="0" fontId="16" fillId="4" borderId="45" xfId="0" applyFont="1" applyFill="1" applyBorder="1" applyAlignment="1">
      <alignment wrapText="1"/>
    </xf>
    <xf numFmtId="0" fontId="16" fillId="4" borderId="48" xfId="0" applyFont="1" applyFill="1" applyBorder="1" applyAlignment="1">
      <alignment wrapText="1"/>
    </xf>
    <xf numFmtId="0" fontId="23" fillId="0" borderId="13" xfId="0" applyFont="1" applyBorder="1" applyAlignment="1">
      <alignment wrapText="1"/>
    </xf>
    <xf numFmtId="0" fontId="23" fillId="0" borderId="17" xfId="0" applyFont="1" applyBorder="1" applyAlignment="1">
      <alignment wrapText="1"/>
    </xf>
    <xf numFmtId="0" fontId="23" fillId="0" borderId="19" xfId="0" applyFont="1" applyBorder="1" applyAlignment="1">
      <alignment wrapText="1"/>
    </xf>
    <xf numFmtId="0" fontId="22" fillId="4" borderId="47" xfId="0" applyFont="1" applyFill="1" applyBorder="1" applyAlignment="1">
      <alignment wrapText="1"/>
    </xf>
    <xf numFmtId="0" fontId="22" fillId="4" borderId="45" xfId="0" applyFont="1" applyFill="1" applyBorder="1" applyAlignment="1">
      <alignment wrapText="1"/>
    </xf>
    <xf numFmtId="0" fontId="22" fillId="4" borderId="48" xfId="0" applyFont="1" applyFill="1" applyBorder="1" applyAlignment="1">
      <alignment wrapText="1"/>
    </xf>
    <xf numFmtId="0" fontId="4" fillId="3" borderId="40" xfId="0" applyFont="1" applyFill="1" applyBorder="1" applyAlignment="1">
      <alignment horizontal="center" vertical="center" wrapText="1"/>
    </xf>
    <xf numFmtId="0" fontId="4" fillId="3" borderId="31" xfId="0" applyFont="1" applyFill="1" applyBorder="1" applyAlignment="1">
      <alignment horizontal="left" vertical="center" wrapText="1"/>
    </xf>
    <xf numFmtId="9" fontId="4" fillId="3" borderId="31" xfId="0" applyNumberFormat="1" applyFont="1" applyFill="1" applyBorder="1" applyAlignment="1">
      <alignment horizontal="center" vertical="center" wrapText="1"/>
    </xf>
    <xf numFmtId="0" fontId="4" fillId="3" borderId="31" xfId="0" applyFont="1" applyFill="1" applyBorder="1" applyAlignment="1">
      <alignment horizontal="center" vertical="center" wrapText="1"/>
    </xf>
    <xf numFmtId="0" fontId="7" fillId="3" borderId="12" xfId="0" applyFont="1" applyFill="1" applyBorder="1" applyAlignment="1">
      <alignment horizontal="left" vertical="center" wrapText="1"/>
    </xf>
    <xf numFmtId="0" fontId="4" fillId="3" borderId="12" xfId="0" applyFont="1" applyFill="1" applyBorder="1" applyAlignment="1">
      <alignment horizontal="center" vertical="center" wrapText="1"/>
    </xf>
    <xf numFmtId="0" fontId="4" fillId="3" borderId="12" xfId="0" applyFont="1" applyFill="1" applyBorder="1" applyAlignment="1">
      <alignment horizontal="left" vertical="center" wrapText="1"/>
    </xf>
    <xf numFmtId="0" fontId="4" fillId="3" borderId="12" xfId="0" applyFont="1" applyFill="1" applyBorder="1" applyAlignment="1">
      <alignment horizontal="left" vertical="top" wrapText="1"/>
    </xf>
    <xf numFmtId="10" fontId="4" fillId="3" borderId="12" xfId="0" applyNumberFormat="1" applyFont="1" applyFill="1" applyBorder="1" applyAlignment="1">
      <alignment horizontal="center" vertical="center" wrapText="1"/>
    </xf>
    <xf numFmtId="9" fontId="4" fillId="3" borderId="12" xfId="1" applyFont="1" applyFill="1" applyBorder="1" applyAlignment="1">
      <alignment horizontal="center" vertical="center" wrapText="1"/>
    </xf>
    <xf numFmtId="0" fontId="4" fillId="3" borderId="41" xfId="0" applyFont="1" applyFill="1" applyBorder="1" applyAlignment="1">
      <alignment horizontal="left" vertical="center" wrapText="1"/>
    </xf>
    <xf numFmtId="0" fontId="4" fillId="3" borderId="11" xfId="0" applyFont="1" applyFill="1" applyBorder="1" applyAlignment="1">
      <alignment horizontal="left" vertical="center" wrapText="1"/>
    </xf>
    <xf numFmtId="0" fontId="4" fillId="3" borderId="54" xfId="0" applyFont="1" applyFill="1" applyBorder="1" applyAlignment="1">
      <alignment horizontal="left" vertical="center" wrapText="1"/>
    </xf>
    <xf numFmtId="0" fontId="4" fillId="3" borderId="42" xfId="0" applyFont="1" applyFill="1" applyBorder="1" applyAlignment="1">
      <alignment horizontal="left" vertical="center" wrapText="1"/>
    </xf>
    <xf numFmtId="9" fontId="4" fillId="3" borderId="8" xfId="0" applyNumberFormat="1" applyFont="1" applyFill="1" applyBorder="1" applyAlignment="1">
      <alignment horizontal="center" vertical="center" wrapText="1"/>
    </xf>
    <xf numFmtId="9" fontId="4" fillId="3" borderId="31" xfId="1" applyFont="1" applyFill="1" applyBorder="1" applyAlignment="1">
      <alignment horizontal="center" vertical="center" wrapText="1"/>
    </xf>
    <xf numFmtId="0" fontId="4" fillId="3" borderId="32" xfId="0" applyFont="1" applyFill="1" applyBorder="1" applyAlignment="1">
      <alignment horizontal="center" vertical="center" wrapText="1"/>
    </xf>
    <xf numFmtId="0" fontId="4" fillId="3" borderId="24" xfId="0" applyFont="1" applyFill="1" applyBorder="1" applyAlignment="1">
      <alignment horizontal="left" vertical="top" wrapText="1"/>
    </xf>
    <xf numFmtId="0" fontId="5" fillId="3" borderId="0" xfId="0" applyFont="1" applyFill="1" applyAlignment="1">
      <alignment horizontal="left" vertical="top" wrapText="1"/>
    </xf>
    <xf numFmtId="0" fontId="4" fillId="3" borderId="43" xfId="0" applyFont="1" applyFill="1" applyBorder="1" applyAlignment="1">
      <alignment horizontal="center" vertical="center" wrapText="1"/>
    </xf>
    <xf numFmtId="0" fontId="9" fillId="3" borderId="12" xfId="0" applyFont="1" applyFill="1" applyBorder="1" applyAlignment="1" applyProtection="1">
      <alignment horizontal="left" vertical="center" wrapText="1"/>
      <protection hidden="1"/>
    </xf>
    <xf numFmtId="9" fontId="9" fillId="3" borderId="12" xfId="0" applyNumberFormat="1" applyFont="1" applyFill="1" applyBorder="1" applyAlignment="1" applyProtection="1">
      <alignment horizontal="center" vertical="center" wrapText="1"/>
      <protection hidden="1"/>
    </xf>
    <xf numFmtId="0" fontId="9" fillId="3" borderId="12" xfId="0" applyFont="1" applyFill="1" applyBorder="1" applyAlignment="1" applyProtection="1">
      <alignment horizontal="center" vertical="center" wrapText="1"/>
      <protection hidden="1"/>
    </xf>
    <xf numFmtId="9" fontId="9" fillId="3" borderId="12" xfId="0" applyNumberFormat="1" applyFont="1" applyFill="1" applyBorder="1" applyAlignment="1">
      <alignment horizontal="center" vertical="center" wrapText="1"/>
    </xf>
    <xf numFmtId="9" fontId="9" fillId="3" borderId="12" xfId="1" applyFont="1" applyFill="1" applyBorder="1" applyAlignment="1">
      <alignment horizontal="center" vertical="center" wrapText="1"/>
    </xf>
    <xf numFmtId="9" fontId="4" fillId="3" borderId="12" xfId="0" applyNumberFormat="1" applyFont="1" applyFill="1" applyBorder="1" applyAlignment="1">
      <alignment horizontal="center" vertical="center" wrapText="1"/>
    </xf>
    <xf numFmtId="0" fontId="9" fillId="3" borderId="41" xfId="0" applyFont="1" applyFill="1" applyBorder="1" applyAlignment="1" applyProtection="1">
      <alignment horizontal="left" vertical="center" wrapText="1"/>
      <protection hidden="1"/>
    </xf>
    <xf numFmtId="0" fontId="9" fillId="3" borderId="11" xfId="0" applyFont="1" applyFill="1" applyBorder="1" applyAlignment="1" applyProtection="1">
      <alignment horizontal="left" vertical="center" wrapText="1"/>
      <protection hidden="1"/>
    </xf>
    <xf numFmtId="0" fontId="9" fillId="3" borderId="12" xfId="0" applyFont="1" applyFill="1" applyBorder="1" applyAlignment="1">
      <alignment horizontal="left" vertical="center" wrapText="1"/>
    </xf>
    <xf numFmtId="0" fontId="4" fillId="3" borderId="41" xfId="0" applyFont="1" applyFill="1" applyBorder="1" applyAlignment="1">
      <alignment horizontal="center" vertical="center" wrapText="1"/>
    </xf>
    <xf numFmtId="10" fontId="9" fillId="3" borderId="12" xfId="0" applyNumberFormat="1" applyFont="1" applyFill="1" applyBorder="1" applyAlignment="1" applyProtection="1">
      <alignment horizontal="center" vertical="center" wrapText="1"/>
      <protection hidden="1"/>
    </xf>
    <xf numFmtId="0" fontId="7" fillId="3" borderId="41" xfId="0" applyFont="1" applyFill="1" applyBorder="1" applyAlignment="1" applyProtection="1">
      <alignment horizontal="left" vertical="center" wrapText="1"/>
      <protection hidden="1"/>
    </xf>
    <xf numFmtId="0" fontId="7" fillId="3" borderId="12" xfId="0" applyFont="1" applyFill="1" applyBorder="1" applyAlignment="1" applyProtection="1">
      <alignment horizontal="left" vertical="center" wrapText="1"/>
      <protection hidden="1"/>
    </xf>
    <xf numFmtId="0" fontId="7" fillId="3" borderId="11" xfId="0" applyFont="1" applyFill="1" applyBorder="1" applyAlignment="1" applyProtection="1">
      <alignment horizontal="left" vertical="center" wrapText="1"/>
      <protection hidden="1"/>
    </xf>
    <xf numFmtId="0" fontId="5" fillId="3" borderId="12" xfId="0" applyFont="1" applyFill="1" applyBorder="1" applyAlignment="1" applyProtection="1">
      <alignment horizontal="left" vertical="center" wrapText="1"/>
      <protection hidden="1"/>
    </xf>
    <xf numFmtId="0" fontId="5" fillId="3" borderId="12" xfId="0" applyFont="1" applyFill="1" applyBorder="1" applyAlignment="1" applyProtection="1">
      <alignment horizontal="center" vertical="center" wrapText="1"/>
      <protection hidden="1"/>
    </xf>
    <xf numFmtId="1" fontId="4" fillId="3" borderId="12" xfId="0" applyNumberFormat="1" applyFont="1" applyFill="1" applyBorder="1" applyAlignment="1">
      <alignment horizontal="center" vertical="center" wrapText="1"/>
    </xf>
    <xf numFmtId="0" fontId="5" fillId="3" borderId="41" xfId="0" applyFont="1" applyFill="1" applyBorder="1" applyAlignment="1" applyProtection="1">
      <alignment horizontal="left" vertical="center" wrapText="1"/>
      <protection hidden="1"/>
    </xf>
    <xf numFmtId="0" fontId="12" fillId="3" borderId="11" xfId="0" applyFont="1" applyFill="1" applyBorder="1" applyAlignment="1" applyProtection="1">
      <alignment horizontal="left" vertical="center" wrapText="1"/>
      <protection hidden="1"/>
    </xf>
    <xf numFmtId="0" fontId="5" fillId="3" borderId="12" xfId="0" applyFont="1" applyFill="1" applyBorder="1" applyAlignment="1">
      <alignment horizontal="left" vertical="center" wrapText="1"/>
    </xf>
    <xf numFmtId="0" fontId="12" fillId="3" borderId="41" xfId="0" applyFont="1" applyFill="1" applyBorder="1" applyAlignment="1" applyProtection="1">
      <alignment horizontal="left" vertical="center" wrapText="1"/>
      <protection hidden="1"/>
    </xf>
    <xf numFmtId="1" fontId="4" fillId="3" borderId="8" xfId="0" applyNumberFormat="1" applyFont="1" applyFill="1" applyBorder="1" applyAlignment="1">
      <alignment horizontal="center" vertical="center" wrapText="1"/>
    </xf>
    <xf numFmtId="0" fontId="15" fillId="3" borderId="11" xfId="2" applyFont="1" applyFill="1" applyBorder="1" applyAlignment="1" applyProtection="1">
      <alignment horizontal="left" vertical="center" wrapText="1"/>
      <protection hidden="1"/>
    </xf>
    <xf numFmtId="0" fontId="5" fillId="3" borderId="35" xfId="0" applyFont="1" applyFill="1" applyBorder="1" applyAlignment="1" applyProtection="1">
      <alignment horizontal="left" vertical="center" wrapText="1"/>
      <protection hidden="1"/>
    </xf>
    <xf numFmtId="0" fontId="4" fillId="3" borderId="35" xfId="0" applyFont="1" applyFill="1" applyBorder="1" applyAlignment="1">
      <alignment horizontal="center" vertical="center" wrapText="1"/>
    </xf>
    <xf numFmtId="0" fontId="5" fillId="3" borderId="35" xfId="0" applyFont="1" applyFill="1" applyBorder="1" applyAlignment="1" applyProtection="1">
      <alignment horizontal="center" vertical="center" wrapText="1"/>
      <protection hidden="1"/>
    </xf>
    <xf numFmtId="0" fontId="4" fillId="3" borderId="38" xfId="0" applyFont="1" applyFill="1" applyBorder="1" applyAlignment="1">
      <alignment horizontal="left" vertical="center" wrapText="1"/>
    </xf>
    <xf numFmtId="0" fontId="12" fillId="3" borderId="38" xfId="0" applyFont="1" applyFill="1" applyBorder="1" applyAlignment="1" applyProtection="1">
      <alignment horizontal="left" vertical="center" wrapText="1"/>
      <protection hidden="1"/>
    </xf>
    <xf numFmtId="9" fontId="18" fillId="0" borderId="31" xfId="0" applyNumberFormat="1" applyFont="1" applyBorder="1" applyAlignment="1">
      <alignment horizontal="left" vertical="center" wrapText="1"/>
    </xf>
    <xf numFmtId="9" fontId="18" fillId="0" borderId="51" xfId="1" applyFont="1" applyBorder="1" applyAlignment="1">
      <alignment horizontal="center" vertical="center" wrapText="1"/>
    </xf>
    <xf numFmtId="9" fontId="18" fillId="0" borderId="1" xfId="1" applyFont="1" applyBorder="1" applyAlignment="1">
      <alignment horizontal="center" vertical="center" wrapText="1"/>
    </xf>
    <xf numFmtId="9" fontId="18" fillId="0" borderId="3" xfId="0" applyNumberFormat="1" applyFont="1" applyBorder="1" applyAlignment="1">
      <alignment horizontal="center" vertical="center" wrapText="1"/>
    </xf>
    <xf numFmtId="164" fontId="18" fillId="0" borderId="3" xfId="1" applyNumberFormat="1" applyFont="1" applyBorder="1" applyAlignment="1">
      <alignment horizontal="center" vertical="center" wrapText="1"/>
    </xf>
    <xf numFmtId="9" fontId="18" fillId="0" borderId="3" xfId="1" applyFont="1" applyBorder="1" applyAlignment="1">
      <alignment horizontal="center" vertical="center" wrapText="1"/>
    </xf>
    <xf numFmtId="0" fontId="18" fillId="0" borderId="52" xfId="0" applyFont="1" applyBorder="1" applyAlignment="1">
      <alignment horizontal="left" vertical="center" wrapText="1"/>
    </xf>
    <xf numFmtId="0" fontId="4" fillId="0" borderId="0" xfId="0" applyFont="1" applyAlignment="1">
      <alignment wrapText="1"/>
    </xf>
    <xf numFmtId="0" fontId="4" fillId="0" borderId="12" xfId="0" applyFont="1" applyBorder="1" applyAlignment="1">
      <alignment horizontal="center" vertical="center" wrapText="1"/>
    </xf>
    <xf numFmtId="0" fontId="4" fillId="0" borderId="0" xfId="0" applyFont="1" applyAlignment="1">
      <alignment wrapText="1"/>
    </xf>
    <xf numFmtId="9" fontId="4" fillId="3" borderId="40" xfId="0" applyNumberFormat="1" applyFont="1" applyFill="1" applyBorder="1" applyAlignment="1">
      <alignment horizontal="center" vertical="center" wrapText="1"/>
    </xf>
    <xf numFmtId="1" fontId="4" fillId="3" borderId="40" xfId="1" applyNumberFormat="1" applyFont="1" applyFill="1" applyBorder="1" applyAlignment="1">
      <alignment horizontal="center" vertical="center" wrapText="1"/>
    </xf>
    <xf numFmtId="1" fontId="4" fillId="3" borderId="31" xfId="1" applyNumberFormat="1" applyFont="1" applyFill="1" applyBorder="1" applyAlignment="1">
      <alignment horizontal="center" vertical="center" wrapText="1"/>
    </xf>
    <xf numFmtId="9" fontId="26" fillId="4" borderId="49" xfId="0" applyNumberFormat="1" applyFont="1" applyFill="1" applyBorder="1" applyAlignment="1">
      <alignment horizontal="center" wrapText="1"/>
    </xf>
    <xf numFmtId="9" fontId="18" fillId="0" borderId="51" xfId="0" applyNumberFormat="1" applyFont="1" applyBorder="1" applyAlignment="1">
      <alignment horizontal="center" vertical="center"/>
    </xf>
    <xf numFmtId="9" fontId="18" fillId="0" borderId="53" xfId="0" applyNumberFormat="1" applyFont="1" applyBorder="1" applyAlignment="1">
      <alignment horizontal="center" vertical="center" wrapText="1"/>
    </xf>
    <xf numFmtId="9" fontId="27" fillId="4" borderId="49" xfId="0" applyNumberFormat="1" applyFont="1" applyFill="1" applyBorder="1" applyAlignment="1">
      <alignment horizontal="center" wrapText="1"/>
    </xf>
    <xf numFmtId="9" fontId="24" fillId="11" borderId="45" xfId="1" applyFont="1" applyFill="1" applyBorder="1" applyAlignment="1">
      <alignment horizontal="center" vertical="center" wrapText="1"/>
    </xf>
    <xf numFmtId="10" fontId="4" fillId="3" borderId="31" xfId="0" applyNumberFormat="1" applyFont="1" applyFill="1" applyBorder="1" applyAlignment="1">
      <alignment horizontal="center" vertical="center" wrapText="1"/>
    </xf>
    <xf numFmtId="10" fontId="16" fillId="4" borderId="47" xfId="0" applyNumberFormat="1" applyFont="1" applyFill="1" applyBorder="1" applyAlignment="1">
      <alignment horizontal="center" wrapText="1"/>
    </xf>
    <xf numFmtId="0" fontId="4" fillId="0" borderId="0" xfId="0" applyFont="1" applyAlignment="1">
      <alignment horizontal="justify" vertical="center" wrapText="1"/>
    </xf>
    <xf numFmtId="0" fontId="4" fillId="0" borderId="0" xfId="0" applyFont="1" applyAlignment="1">
      <alignment horizontal="justify" wrapText="1"/>
    </xf>
    <xf numFmtId="0" fontId="4" fillId="3" borderId="31" xfId="0" applyFont="1" applyFill="1" applyBorder="1" applyAlignment="1">
      <alignment horizontal="justify" vertical="center" wrapText="1"/>
    </xf>
    <xf numFmtId="0" fontId="4" fillId="3" borderId="12" xfId="0" applyFont="1" applyFill="1" applyBorder="1" applyAlignment="1">
      <alignment horizontal="justify" vertical="center" wrapText="1"/>
    </xf>
    <xf numFmtId="0" fontId="26" fillId="4" borderId="47" xfId="0" applyFont="1" applyFill="1" applyBorder="1" applyAlignment="1">
      <alignment horizontal="justify" wrapText="1"/>
    </xf>
    <xf numFmtId="0" fontId="18" fillId="0" borderId="51" xfId="0" applyFont="1" applyBorder="1" applyAlignment="1">
      <alignment horizontal="justify" vertical="center" wrapText="1"/>
    </xf>
    <xf numFmtId="0" fontId="5" fillId="0" borderId="0" xfId="0" applyFont="1" applyAlignment="1">
      <alignment horizontal="justify" wrapText="1"/>
    </xf>
    <xf numFmtId="0" fontId="4" fillId="3" borderId="32" xfId="0" applyFont="1" applyFill="1" applyBorder="1" applyAlignment="1">
      <alignment horizontal="justify" vertical="center" wrapText="1"/>
    </xf>
    <xf numFmtId="0" fontId="4" fillId="3" borderId="41" xfId="0" applyFont="1" applyFill="1" applyBorder="1" applyAlignment="1">
      <alignment horizontal="justify" vertical="center" wrapText="1"/>
    </xf>
    <xf numFmtId="0" fontId="26" fillId="4" borderId="48" xfId="0" applyFont="1" applyFill="1" applyBorder="1" applyAlignment="1">
      <alignment horizontal="justify" wrapText="1"/>
    </xf>
    <xf numFmtId="0" fontId="18" fillId="0" borderId="52" xfId="0" applyFont="1" applyBorder="1" applyAlignment="1">
      <alignment horizontal="justify" vertical="center" wrapText="1"/>
    </xf>
    <xf numFmtId="0" fontId="26" fillId="4" borderId="50" xfId="0" applyFont="1" applyFill="1" applyBorder="1" applyAlignment="1">
      <alignment horizontal="justify" vertical="center" wrapText="1"/>
    </xf>
    <xf numFmtId="0" fontId="27" fillId="4" borderId="50" xfId="0" applyFont="1" applyFill="1" applyBorder="1" applyAlignment="1">
      <alignment horizontal="justify" vertical="center" wrapText="1"/>
    </xf>
    <xf numFmtId="0" fontId="24" fillId="11" borderId="39" xfId="0" applyFont="1" applyFill="1" applyBorder="1" applyAlignment="1">
      <alignment horizontal="justify" vertical="center" wrapText="1"/>
    </xf>
    <xf numFmtId="10" fontId="4" fillId="3" borderId="12" xfId="1" applyNumberFormat="1" applyFont="1" applyFill="1" applyBorder="1" applyAlignment="1">
      <alignment horizontal="center" vertical="center" wrapText="1"/>
    </xf>
    <xf numFmtId="10" fontId="18" fillId="3" borderId="31" xfId="0" applyNumberFormat="1" applyFont="1" applyFill="1" applyBorder="1" applyAlignment="1">
      <alignment horizontal="center" vertical="center" wrapText="1"/>
    </xf>
    <xf numFmtId="10" fontId="22" fillId="4" borderId="49" xfId="1" applyNumberFormat="1" applyFont="1" applyFill="1" applyBorder="1" applyAlignment="1">
      <alignment horizontal="center" wrapText="1"/>
    </xf>
    <xf numFmtId="10" fontId="23" fillId="11" borderId="45" xfId="1" applyNumberFormat="1" applyFont="1" applyFill="1" applyBorder="1" applyAlignment="1">
      <alignment horizontal="center" vertical="center" wrapText="1"/>
    </xf>
    <xf numFmtId="9" fontId="18" fillId="0" borderId="51" xfId="0" applyNumberFormat="1" applyFont="1" applyBorder="1" applyAlignment="1">
      <alignment horizontal="center" vertical="center" wrapText="1"/>
    </xf>
    <xf numFmtId="10" fontId="18" fillId="0" borderId="51" xfId="1" applyNumberFormat="1" applyFont="1" applyBorder="1" applyAlignment="1">
      <alignment horizontal="center" vertical="center" wrapText="1"/>
    </xf>
    <xf numFmtId="0" fontId="18" fillId="0" borderId="12" xfId="0" applyFont="1" applyFill="1" applyBorder="1" applyAlignment="1">
      <alignment horizontal="center" vertical="center" wrapText="1"/>
    </xf>
    <xf numFmtId="0" fontId="18" fillId="0" borderId="12" xfId="0" applyFont="1" applyFill="1" applyBorder="1" applyAlignment="1">
      <alignment horizontal="left" vertical="center" wrapText="1"/>
    </xf>
    <xf numFmtId="9" fontId="18" fillId="0" borderId="51" xfId="1" applyFont="1" applyFill="1" applyBorder="1" applyAlignment="1">
      <alignment horizontal="center" vertical="center" wrapText="1"/>
    </xf>
    <xf numFmtId="9" fontId="18" fillId="0" borderId="1" xfId="1" applyFont="1" applyFill="1" applyBorder="1" applyAlignment="1">
      <alignment horizontal="center" vertical="center" wrapText="1"/>
    </xf>
    <xf numFmtId="0" fontId="18" fillId="0" borderId="41" xfId="0" applyFont="1" applyFill="1" applyBorder="1" applyAlignment="1">
      <alignment horizontal="left" vertical="center" wrapText="1"/>
    </xf>
    <xf numFmtId="0" fontId="18" fillId="0" borderId="11" xfId="0" applyFont="1" applyFill="1" applyBorder="1" applyAlignment="1">
      <alignment horizontal="left" vertical="center" wrapText="1"/>
    </xf>
    <xf numFmtId="0" fontId="18" fillId="0" borderId="31" xfId="0" applyFont="1" applyFill="1" applyBorder="1" applyAlignment="1">
      <alignment horizontal="left" vertical="center" wrapText="1"/>
    </xf>
    <xf numFmtId="0" fontId="18" fillId="0" borderId="6" xfId="0" applyFont="1" applyFill="1" applyBorder="1" applyAlignment="1">
      <alignment horizontal="left" vertical="center" wrapText="1"/>
    </xf>
    <xf numFmtId="164" fontId="18" fillId="0" borderId="3" xfId="1" applyNumberFormat="1" applyFont="1" applyFill="1" applyBorder="1" applyAlignment="1">
      <alignment horizontal="center" vertical="center" wrapText="1"/>
    </xf>
    <xf numFmtId="0" fontId="18" fillId="0" borderId="51" xfId="0" applyFont="1" applyFill="1" applyBorder="1" applyAlignment="1">
      <alignment horizontal="center" vertical="center" wrapText="1"/>
    </xf>
    <xf numFmtId="10" fontId="18" fillId="0" borderId="31" xfId="0" applyNumberFormat="1" applyFont="1" applyFill="1" applyBorder="1" applyAlignment="1">
      <alignment horizontal="center" vertical="center" wrapText="1"/>
    </xf>
    <xf numFmtId="0" fontId="18" fillId="0" borderId="51" xfId="0" applyFont="1" applyFill="1" applyBorder="1" applyAlignment="1">
      <alignment horizontal="justify" vertical="center" wrapText="1"/>
    </xf>
    <xf numFmtId="0" fontId="18" fillId="0" borderId="52" xfId="0" applyFont="1" applyFill="1" applyBorder="1" applyAlignment="1">
      <alignment horizontal="justify" vertical="center" wrapText="1"/>
    </xf>
    <xf numFmtId="9" fontId="18" fillId="0" borderId="3" xfId="0" applyNumberFormat="1" applyFont="1" applyFill="1" applyBorder="1" applyAlignment="1">
      <alignment horizontal="center" vertical="center" wrapText="1"/>
    </xf>
    <xf numFmtId="9" fontId="18" fillId="0" borderId="51" xfId="0" applyNumberFormat="1" applyFont="1" applyFill="1" applyBorder="1" applyAlignment="1">
      <alignment horizontal="center" vertical="center"/>
    </xf>
    <xf numFmtId="0" fontId="18" fillId="0" borderId="52" xfId="0" applyFont="1" applyFill="1" applyBorder="1" applyAlignment="1">
      <alignment horizontal="center" vertical="center" wrapText="1"/>
    </xf>
    <xf numFmtId="9" fontId="18" fillId="0" borderId="3" xfId="1" applyFont="1" applyFill="1" applyBorder="1" applyAlignment="1">
      <alignment horizontal="center" vertical="center" wrapText="1"/>
    </xf>
    <xf numFmtId="9" fontId="18" fillId="0" borderId="53" xfId="0" applyNumberFormat="1" applyFont="1" applyFill="1" applyBorder="1" applyAlignment="1">
      <alignment horizontal="center" vertical="center" wrapText="1"/>
    </xf>
    <xf numFmtId="0" fontId="18" fillId="0" borderId="24" xfId="0" applyFont="1" applyFill="1" applyBorder="1" applyAlignment="1">
      <alignment wrapText="1"/>
    </xf>
    <xf numFmtId="0" fontId="28" fillId="0" borderId="0" xfId="0" applyFont="1" applyFill="1" applyAlignment="1">
      <alignment wrapText="1"/>
    </xf>
    <xf numFmtId="10" fontId="18" fillId="0" borderId="51" xfId="0" applyNumberFormat="1" applyFont="1" applyFill="1" applyBorder="1" applyAlignment="1">
      <alignment horizontal="center" vertical="center" wrapText="1"/>
    </xf>
    <xf numFmtId="10" fontId="18" fillId="0" borderId="51" xfId="1" applyNumberFormat="1" applyFont="1" applyFill="1" applyBorder="1" applyAlignment="1">
      <alignment horizontal="center" vertical="center" wrapText="1"/>
    </xf>
    <xf numFmtId="10" fontId="18" fillId="0" borderId="51" xfId="0" applyNumberFormat="1" applyFont="1" applyBorder="1" applyAlignment="1">
      <alignment horizontal="center" vertical="center" wrapText="1"/>
    </xf>
    <xf numFmtId="0" fontId="4" fillId="0" borderId="9" xfId="0" applyFont="1" applyBorder="1" applyAlignment="1">
      <alignment horizontal="center" wrapText="1"/>
    </xf>
    <xf numFmtId="0" fontId="4" fillId="0" borderId="11" xfId="0" applyFont="1" applyBorder="1" applyAlignment="1">
      <alignment horizontal="center" wrapText="1"/>
    </xf>
    <xf numFmtId="0" fontId="4" fillId="0" borderId="0" xfId="0" applyFont="1" applyAlignment="1">
      <alignment wrapText="1"/>
    </xf>
    <xf numFmtId="0" fontId="3" fillId="3" borderId="1"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3" borderId="1" xfId="0" applyFont="1" applyFill="1" applyBorder="1" applyAlignment="1">
      <alignment horizontal="left" vertical="center" wrapText="1"/>
    </xf>
    <xf numFmtId="0" fontId="3" fillId="3" borderId="2" xfId="0" applyFont="1" applyFill="1" applyBorder="1" applyAlignment="1">
      <alignment horizontal="left" vertical="center" wrapText="1"/>
    </xf>
    <xf numFmtId="0" fontId="3" fillId="3" borderId="3" xfId="0" applyFont="1" applyFill="1" applyBorder="1" applyAlignment="1">
      <alignment horizontal="left" vertical="center" wrapText="1"/>
    </xf>
    <xf numFmtId="0" fontId="3" fillId="3" borderId="6" xfId="0" applyFont="1" applyFill="1" applyBorder="1" applyAlignment="1">
      <alignment horizontal="left" vertical="center" wrapText="1"/>
    </xf>
    <xf numFmtId="0" fontId="3" fillId="3" borderId="7" xfId="0" applyFont="1" applyFill="1" applyBorder="1" applyAlignment="1">
      <alignment horizontal="left" vertical="center" wrapText="1"/>
    </xf>
    <xf numFmtId="0" fontId="3" fillId="3" borderId="8" xfId="0" applyFont="1" applyFill="1" applyBorder="1" applyAlignment="1">
      <alignment horizontal="left" vertical="center" wrapText="1"/>
    </xf>
    <xf numFmtId="0" fontId="4" fillId="0" borderId="4" xfId="0" applyFont="1" applyBorder="1" applyAlignment="1">
      <alignment wrapText="1"/>
    </xf>
    <xf numFmtId="0" fontId="4" fillId="0" borderId="0" xfId="0" applyFont="1" applyAlignment="1">
      <alignment horizontal="justify" wrapText="1"/>
    </xf>
    <xf numFmtId="0" fontId="3" fillId="3" borderId="4" xfId="0" applyFont="1" applyFill="1" applyBorder="1" applyAlignment="1">
      <alignment horizontal="center" vertical="center" wrapText="1"/>
    </xf>
    <xf numFmtId="0" fontId="3" fillId="3" borderId="0" xfId="0" applyFont="1" applyFill="1" applyAlignment="1">
      <alignment horizontal="center" vertical="center" wrapText="1"/>
    </xf>
    <xf numFmtId="0" fontId="3" fillId="3" borderId="5" xfId="0"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4" xfId="0" applyFont="1" applyBorder="1" applyAlignment="1">
      <alignment horizontal="center" vertical="center" wrapText="1"/>
    </xf>
    <xf numFmtId="0" fontId="3" fillId="0" borderId="0" xfId="0" applyFont="1" applyAlignment="1">
      <alignment horizontal="center" vertical="center" wrapText="1"/>
    </xf>
    <xf numFmtId="0" fontId="3" fillId="9" borderId="29" xfId="0" applyFont="1" applyFill="1" applyBorder="1" applyAlignment="1">
      <alignment horizontal="center" vertical="center" wrapText="1"/>
    </xf>
    <xf numFmtId="0" fontId="3" fillId="9" borderId="2" xfId="0" applyFont="1" applyFill="1" applyBorder="1" applyAlignment="1">
      <alignment horizontal="center" vertical="center" wrapText="1"/>
    </xf>
    <xf numFmtId="0" fontId="3" fillId="9" borderId="28" xfId="0" applyFont="1" applyFill="1" applyBorder="1" applyAlignment="1">
      <alignment horizontal="center" vertical="center" wrapText="1"/>
    </xf>
    <xf numFmtId="0" fontId="3" fillId="9" borderId="30" xfId="0" applyFont="1" applyFill="1" applyBorder="1" applyAlignment="1">
      <alignment horizontal="center" vertical="center" wrapText="1"/>
    </xf>
    <xf numFmtId="0" fontId="3" fillId="9" borderId="7" xfId="0" applyFont="1" applyFill="1" applyBorder="1" applyAlignment="1">
      <alignment horizontal="center" vertical="center" wrapText="1"/>
    </xf>
    <xf numFmtId="0" fontId="3" fillId="9" borderId="33" xfId="0" applyFont="1" applyFill="1" applyBorder="1" applyAlignment="1">
      <alignment horizontal="center" vertical="center" wrapText="1"/>
    </xf>
    <xf numFmtId="0" fontId="3" fillId="8" borderId="29" xfId="0" applyFont="1" applyFill="1" applyBorder="1" applyAlignment="1">
      <alignment horizontal="center" vertical="center" wrapText="1"/>
    </xf>
    <xf numFmtId="0" fontId="3" fillId="8" borderId="2" xfId="0" applyFont="1" applyFill="1" applyBorder="1" applyAlignment="1">
      <alignment horizontal="center" vertical="center" wrapText="1"/>
    </xf>
    <xf numFmtId="0" fontId="3" fillId="8" borderId="28" xfId="0" applyFont="1" applyFill="1" applyBorder="1" applyAlignment="1">
      <alignment horizontal="center" vertical="center" wrapText="1"/>
    </xf>
    <xf numFmtId="0" fontId="3" fillId="8" borderId="30" xfId="0" applyFont="1" applyFill="1" applyBorder="1" applyAlignment="1">
      <alignment horizontal="center" vertical="center" wrapText="1"/>
    </xf>
    <xf numFmtId="0" fontId="3" fillId="8" borderId="7" xfId="0" applyFont="1" applyFill="1" applyBorder="1" applyAlignment="1">
      <alignment horizontal="center" vertical="center" wrapText="1"/>
    </xf>
    <xf numFmtId="0" fontId="3" fillId="8" borderId="33" xfId="0" applyFont="1" applyFill="1" applyBorder="1" applyAlignment="1">
      <alignment horizontal="center" vertical="center" wrapText="1"/>
    </xf>
    <xf numFmtId="0" fontId="4" fillId="0" borderId="9" xfId="0" applyFont="1" applyBorder="1" applyAlignment="1">
      <alignment horizontal="left" wrapText="1"/>
    </xf>
    <xf numFmtId="0" fontId="4" fillId="0" borderId="10" xfId="0" applyFont="1" applyBorder="1" applyAlignment="1">
      <alignment horizontal="left" wrapText="1"/>
    </xf>
    <xf numFmtId="0" fontId="4" fillId="0" borderId="11" xfId="0" applyFont="1" applyBorder="1" applyAlignment="1">
      <alignment horizontal="left" wrapText="1"/>
    </xf>
    <xf numFmtId="0" fontId="3" fillId="4" borderId="13" xfId="0" applyFont="1" applyFill="1" applyBorder="1" applyAlignment="1">
      <alignment horizontal="center" vertical="center" wrapText="1"/>
    </xf>
    <xf numFmtId="0" fontId="3" fillId="4" borderId="14" xfId="0" applyFont="1" applyFill="1" applyBorder="1" applyAlignment="1">
      <alignment horizontal="center" vertical="center" wrapText="1"/>
    </xf>
    <xf numFmtId="0" fontId="3" fillId="4" borderId="24" xfId="0" applyFont="1" applyFill="1" applyBorder="1" applyAlignment="1">
      <alignment horizontal="center" vertical="center" wrapText="1"/>
    </xf>
    <xf numFmtId="0" fontId="3" fillId="4" borderId="5" xfId="0" applyFont="1" applyFill="1" applyBorder="1" applyAlignment="1">
      <alignment horizontal="center" vertical="center" wrapText="1"/>
    </xf>
    <xf numFmtId="0" fontId="3" fillId="4" borderId="30" xfId="0" applyFont="1" applyFill="1" applyBorder="1" applyAlignment="1">
      <alignment horizontal="center" vertical="center" wrapText="1"/>
    </xf>
    <xf numFmtId="0" fontId="3" fillId="4" borderId="8" xfId="0" applyFont="1" applyFill="1" applyBorder="1" applyAlignment="1">
      <alignment horizontal="center" vertical="center" wrapText="1"/>
    </xf>
    <xf numFmtId="0" fontId="3" fillId="4" borderId="15" xfId="0" applyFont="1" applyFill="1" applyBorder="1" applyAlignment="1">
      <alignment horizontal="center" vertical="center" wrapText="1"/>
    </xf>
    <xf numFmtId="0" fontId="3" fillId="4" borderId="25" xfId="0" applyFont="1" applyFill="1" applyBorder="1" applyAlignment="1">
      <alignment horizontal="center" vertical="center" wrapText="1"/>
    </xf>
    <xf numFmtId="0" fontId="3" fillId="4" borderId="36" xfId="0" applyFont="1" applyFill="1" applyBorder="1" applyAlignment="1">
      <alignment horizontal="center" vertical="center" wrapText="1"/>
    </xf>
    <xf numFmtId="0" fontId="3" fillId="4" borderId="16" xfId="0" applyFont="1" applyFill="1" applyBorder="1" applyAlignment="1">
      <alignment horizontal="center" vertical="center" wrapText="1"/>
    </xf>
    <xf numFmtId="0" fontId="3" fillId="4" borderId="17" xfId="0" applyFont="1" applyFill="1" applyBorder="1" applyAlignment="1">
      <alignment horizontal="center" vertical="center" wrapText="1"/>
    </xf>
    <xf numFmtId="0" fontId="3" fillId="4" borderId="4" xfId="0" applyFont="1" applyFill="1" applyBorder="1" applyAlignment="1">
      <alignment horizontal="center" vertical="center" wrapText="1"/>
    </xf>
    <xf numFmtId="0" fontId="3" fillId="4" borderId="0" xfId="0" applyFont="1" applyFill="1" applyAlignment="1">
      <alignment horizontal="center" vertical="center" wrapText="1"/>
    </xf>
    <xf numFmtId="0" fontId="3" fillId="4" borderId="6" xfId="0" applyFont="1" applyFill="1" applyBorder="1" applyAlignment="1">
      <alignment horizontal="center" vertical="center" wrapText="1"/>
    </xf>
    <xf numFmtId="0" fontId="3" fillId="4" borderId="7" xfId="0" applyFont="1" applyFill="1" applyBorder="1" applyAlignment="1">
      <alignment horizontal="center" vertical="center" wrapText="1"/>
    </xf>
    <xf numFmtId="0" fontId="3" fillId="5" borderId="15" xfId="0" applyFont="1" applyFill="1" applyBorder="1" applyAlignment="1">
      <alignment horizontal="center" vertical="center" wrapText="1"/>
    </xf>
    <xf numFmtId="0" fontId="3" fillId="5" borderId="18" xfId="0" applyFont="1" applyFill="1" applyBorder="1" applyAlignment="1">
      <alignment horizontal="center" vertical="center" wrapText="1"/>
    </xf>
    <xf numFmtId="0" fontId="3" fillId="5" borderId="25" xfId="0" applyFont="1" applyFill="1" applyBorder="1" applyAlignment="1">
      <alignment horizontal="center" vertical="center" wrapText="1"/>
    </xf>
    <xf numFmtId="0" fontId="3" fillId="5" borderId="26" xfId="0" applyFont="1" applyFill="1" applyBorder="1" applyAlignment="1">
      <alignment horizontal="center" vertical="center" wrapText="1"/>
    </xf>
    <xf numFmtId="0" fontId="3" fillId="5" borderId="31" xfId="0" applyFont="1" applyFill="1" applyBorder="1" applyAlignment="1">
      <alignment horizontal="center" vertical="center" wrapText="1"/>
    </xf>
    <xf numFmtId="0" fontId="3" fillId="5" borderId="32"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3" fillId="4" borderId="3" xfId="0" applyFont="1" applyFill="1" applyBorder="1" applyAlignment="1">
      <alignment horizontal="center" vertical="center" wrapText="1"/>
    </xf>
    <xf numFmtId="0" fontId="4" fillId="0" borderId="1" xfId="0" applyFont="1" applyBorder="1" applyAlignment="1">
      <alignment horizontal="left"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0" xfId="0" applyFont="1" applyAlignment="1">
      <alignment horizontal="left"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3" fillId="4" borderId="9" xfId="0" applyFont="1" applyFill="1" applyBorder="1" applyAlignment="1">
      <alignment horizontal="center" vertical="center" wrapText="1"/>
    </xf>
    <xf numFmtId="0" fontId="3" fillId="4" borderId="10" xfId="0" applyFont="1" applyFill="1" applyBorder="1" applyAlignment="1">
      <alignment horizontal="center" vertical="center" wrapText="1"/>
    </xf>
    <xf numFmtId="0" fontId="3" fillId="4" borderId="11" xfId="0" applyFont="1" applyFill="1" applyBorder="1" applyAlignment="1">
      <alignment horizontal="center" vertical="center" wrapText="1"/>
    </xf>
    <xf numFmtId="0" fontId="3" fillId="4" borderId="9" xfId="0" applyFont="1" applyFill="1" applyBorder="1" applyAlignment="1">
      <alignment horizontal="center" wrapText="1"/>
    </xf>
    <xf numFmtId="0" fontId="3" fillId="4" borderId="10" xfId="0" applyFont="1" applyFill="1" applyBorder="1" applyAlignment="1">
      <alignment horizontal="center" wrapText="1"/>
    </xf>
    <xf numFmtId="0" fontId="3" fillId="4" borderId="11" xfId="0" applyFont="1" applyFill="1" applyBorder="1" applyAlignment="1">
      <alignment horizontal="center" wrapText="1"/>
    </xf>
    <xf numFmtId="0" fontId="3" fillId="10" borderId="29" xfId="0" applyFont="1" applyFill="1" applyBorder="1" applyAlignment="1">
      <alignment horizontal="center" vertical="center" wrapText="1"/>
    </xf>
    <xf numFmtId="0" fontId="3" fillId="10" borderId="2" xfId="0" applyFont="1" applyFill="1" applyBorder="1" applyAlignment="1">
      <alignment horizontal="center" vertical="center" wrapText="1"/>
    </xf>
    <xf numFmtId="0" fontId="3" fillId="10" borderId="28" xfId="0" applyFont="1" applyFill="1" applyBorder="1" applyAlignment="1">
      <alignment horizontal="center" vertical="center" wrapText="1"/>
    </xf>
    <xf numFmtId="0" fontId="3" fillId="10" borderId="30" xfId="0" applyFont="1" applyFill="1" applyBorder="1" applyAlignment="1">
      <alignment horizontal="center" vertical="center" wrapText="1"/>
    </xf>
    <xf numFmtId="0" fontId="3" fillId="10" borderId="7" xfId="0" applyFont="1" applyFill="1" applyBorder="1" applyAlignment="1">
      <alignment horizontal="center" vertical="center" wrapText="1"/>
    </xf>
    <xf numFmtId="0" fontId="3" fillId="10" borderId="33" xfId="0" applyFont="1" applyFill="1" applyBorder="1" applyAlignment="1">
      <alignment horizontal="center" vertical="center" wrapText="1"/>
    </xf>
    <xf numFmtId="0" fontId="16" fillId="4" borderId="44" xfId="0" applyFont="1" applyFill="1" applyBorder="1" applyAlignment="1">
      <alignment horizontal="center" vertical="center"/>
    </xf>
    <xf numFmtId="0" fontId="16" fillId="4" borderId="45" xfId="0" applyFont="1" applyFill="1" applyBorder="1" applyAlignment="1">
      <alignment horizontal="center" vertical="center"/>
    </xf>
    <xf numFmtId="0" fontId="16" fillId="4" borderId="46" xfId="0" applyFont="1" applyFill="1" applyBorder="1" applyAlignment="1">
      <alignment horizontal="center" vertical="center"/>
    </xf>
    <xf numFmtId="0" fontId="26" fillId="4" borderId="45" xfId="0" applyFont="1" applyFill="1" applyBorder="1" applyAlignment="1">
      <alignment horizontal="center" wrapText="1"/>
    </xf>
    <xf numFmtId="0" fontId="26" fillId="4" borderId="46" xfId="0" applyFont="1" applyFill="1" applyBorder="1" applyAlignment="1">
      <alignment horizontal="center" wrapText="1"/>
    </xf>
    <xf numFmtId="0" fontId="26" fillId="4" borderId="44" xfId="0" applyFont="1" applyFill="1" applyBorder="1" applyAlignment="1">
      <alignment horizontal="center" wrapText="1"/>
    </xf>
    <xf numFmtId="0" fontId="26" fillId="4" borderId="47" xfId="0" applyFont="1" applyFill="1" applyBorder="1" applyAlignment="1">
      <alignment horizontal="center" wrapText="1"/>
    </xf>
    <xf numFmtId="0" fontId="26" fillId="4" borderId="48" xfId="0" applyFont="1" applyFill="1" applyBorder="1" applyAlignment="1">
      <alignment horizontal="center" wrapText="1"/>
    </xf>
    <xf numFmtId="1" fontId="26" fillId="4" borderId="44" xfId="0" applyNumberFormat="1" applyFont="1" applyFill="1" applyBorder="1" applyAlignment="1">
      <alignment horizontal="center" wrapText="1"/>
    </xf>
    <xf numFmtId="1" fontId="26" fillId="4" borderId="46" xfId="0" applyNumberFormat="1" applyFont="1" applyFill="1" applyBorder="1" applyAlignment="1">
      <alignment horizontal="center" wrapText="1"/>
    </xf>
    <xf numFmtId="0" fontId="3" fillId="6" borderId="13" xfId="0" applyFont="1" applyFill="1" applyBorder="1" applyAlignment="1">
      <alignment horizontal="center" vertical="center" wrapText="1"/>
    </xf>
    <xf numFmtId="0" fontId="3" fillId="6" borderId="17" xfId="0" applyFont="1" applyFill="1" applyBorder="1" applyAlignment="1">
      <alignment horizontal="center" vertical="center" wrapText="1"/>
    </xf>
    <xf numFmtId="0" fontId="3" fillId="6" borderId="19" xfId="0" applyFont="1" applyFill="1" applyBorder="1" applyAlignment="1">
      <alignment horizontal="center" vertical="center" wrapText="1"/>
    </xf>
    <xf numFmtId="0" fontId="3" fillId="6" borderId="24"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3" fillId="6" borderId="27" xfId="0" applyFont="1" applyFill="1" applyBorder="1" applyAlignment="1">
      <alignment horizontal="center" vertical="center" wrapText="1"/>
    </xf>
    <xf numFmtId="0" fontId="3" fillId="6" borderId="30" xfId="0" applyFont="1" applyFill="1" applyBorder="1" applyAlignment="1">
      <alignment horizontal="center" vertical="center" wrapText="1"/>
    </xf>
    <xf numFmtId="0" fontId="3" fillId="6" borderId="7" xfId="0" applyFont="1" applyFill="1" applyBorder="1" applyAlignment="1">
      <alignment horizontal="center" vertical="center" wrapText="1"/>
    </xf>
    <xf numFmtId="0" fontId="3" fillId="6" borderId="33" xfId="0" applyFont="1" applyFill="1" applyBorder="1" applyAlignment="1">
      <alignment horizontal="center" vertical="center" wrapText="1"/>
    </xf>
    <xf numFmtId="0" fontId="3" fillId="7" borderId="20" xfId="0" applyFont="1" applyFill="1" applyBorder="1" applyAlignment="1">
      <alignment horizontal="center" vertical="center" wrapText="1"/>
    </xf>
    <xf numFmtId="0" fontId="3" fillId="7" borderId="21" xfId="0" applyFont="1" applyFill="1" applyBorder="1" applyAlignment="1">
      <alignment horizontal="center" vertical="center" wrapText="1"/>
    </xf>
    <xf numFmtId="0" fontId="3" fillId="8" borderId="22" xfId="0" applyFont="1" applyFill="1" applyBorder="1" applyAlignment="1">
      <alignment horizontal="center" vertical="center" wrapText="1"/>
    </xf>
    <xf numFmtId="0" fontId="3" fillId="8" borderId="20" xfId="0" applyFont="1" applyFill="1" applyBorder="1" applyAlignment="1">
      <alignment horizontal="center" vertical="center" wrapText="1"/>
    </xf>
    <xf numFmtId="0" fontId="3" fillId="8" borderId="21" xfId="0" applyFont="1" applyFill="1" applyBorder="1" applyAlignment="1">
      <alignment horizontal="center" vertical="center" wrapText="1"/>
    </xf>
    <xf numFmtId="0" fontId="3" fillId="9" borderId="20" xfId="0" applyFont="1" applyFill="1" applyBorder="1" applyAlignment="1">
      <alignment horizontal="center" vertical="center" wrapText="1"/>
    </xf>
    <xf numFmtId="0" fontId="3" fillId="9" borderId="21" xfId="0" applyFont="1" applyFill="1" applyBorder="1" applyAlignment="1">
      <alignment horizontal="center" vertical="center" wrapText="1"/>
    </xf>
    <xf numFmtId="0" fontId="3" fillId="10" borderId="23" xfId="0" applyFont="1" applyFill="1" applyBorder="1" applyAlignment="1">
      <alignment horizontal="center" vertical="center" wrapText="1"/>
    </xf>
    <xf numFmtId="0" fontId="3" fillId="10" borderId="20" xfId="0" applyFont="1" applyFill="1" applyBorder="1" applyAlignment="1">
      <alignment horizontal="center" vertical="center" wrapText="1"/>
    </xf>
    <xf numFmtId="0" fontId="3" fillId="10" borderId="21" xfId="0" applyFont="1" applyFill="1" applyBorder="1" applyAlignment="1">
      <alignment horizontal="center" vertical="center" wrapText="1"/>
    </xf>
    <xf numFmtId="0" fontId="3" fillId="7" borderId="2" xfId="0" applyFont="1" applyFill="1" applyBorder="1" applyAlignment="1">
      <alignment horizontal="center" vertical="center" wrapText="1"/>
    </xf>
    <xf numFmtId="0" fontId="3" fillId="7" borderId="28" xfId="0" applyFont="1" applyFill="1" applyBorder="1" applyAlignment="1">
      <alignment horizontal="center" vertical="center" wrapText="1"/>
    </xf>
    <xf numFmtId="0" fontId="3" fillId="7" borderId="7" xfId="0" applyFont="1" applyFill="1" applyBorder="1" applyAlignment="1">
      <alignment horizontal="center" vertical="center" wrapText="1"/>
    </xf>
    <xf numFmtId="0" fontId="3" fillId="7" borderId="33" xfId="0" applyFont="1" applyFill="1" applyBorder="1" applyAlignment="1">
      <alignment horizontal="center" vertical="center" wrapText="1"/>
    </xf>
    <xf numFmtId="0" fontId="24" fillId="11" borderId="44" xfId="0" applyFont="1" applyFill="1" applyBorder="1" applyAlignment="1">
      <alignment horizontal="center" vertical="center" wrapText="1"/>
    </xf>
    <xf numFmtId="0" fontId="24" fillId="11" borderId="46" xfId="0" applyFont="1" applyFill="1" applyBorder="1" applyAlignment="1">
      <alignment horizontal="center" vertical="center" wrapText="1"/>
    </xf>
    <xf numFmtId="0" fontId="22" fillId="4" borderId="44" xfId="0" applyFont="1" applyFill="1" applyBorder="1" applyAlignment="1">
      <alignment horizontal="center" vertical="center"/>
    </xf>
    <xf numFmtId="0" fontId="22" fillId="4" borderId="45" xfId="0" applyFont="1" applyFill="1" applyBorder="1" applyAlignment="1">
      <alignment horizontal="center" vertical="center"/>
    </xf>
    <xf numFmtId="0" fontId="22" fillId="4" borderId="46" xfId="0" applyFont="1" applyFill="1" applyBorder="1" applyAlignment="1">
      <alignment horizontal="center" vertical="center"/>
    </xf>
    <xf numFmtId="0" fontId="27" fillId="4" borderId="45" xfId="0" applyFont="1" applyFill="1" applyBorder="1" applyAlignment="1">
      <alignment horizontal="center" wrapText="1"/>
    </xf>
    <xf numFmtId="0" fontId="27" fillId="4" borderId="46" xfId="0" applyFont="1" applyFill="1" applyBorder="1" applyAlignment="1">
      <alignment horizontal="center" wrapText="1"/>
    </xf>
    <xf numFmtId="0" fontId="27" fillId="4" borderId="47" xfId="0" applyFont="1" applyFill="1" applyBorder="1" applyAlignment="1">
      <alignment horizontal="center" wrapText="1"/>
    </xf>
    <xf numFmtId="0" fontId="27" fillId="4" borderId="48" xfId="0" applyFont="1" applyFill="1" applyBorder="1" applyAlignment="1">
      <alignment horizontal="center" wrapText="1"/>
    </xf>
    <xf numFmtId="0" fontId="27" fillId="4" borderId="44" xfId="0" applyFont="1" applyFill="1" applyBorder="1" applyAlignment="1">
      <alignment horizontal="center" wrapText="1"/>
    </xf>
    <xf numFmtId="0" fontId="23" fillId="11" borderId="44" xfId="0" applyFont="1" applyFill="1" applyBorder="1" applyAlignment="1">
      <alignment horizontal="center" wrapText="1"/>
    </xf>
    <xf numFmtId="0" fontId="23" fillId="11" borderId="45" xfId="0" applyFont="1" applyFill="1" applyBorder="1" applyAlignment="1">
      <alignment horizontal="center" wrapText="1"/>
    </xf>
    <xf numFmtId="0" fontId="23" fillId="11" borderId="46" xfId="0" applyFont="1" applyFill="1" applyBorder="1" applyAlignment="1">
      <alignment horizontal="center" wrapText="1"/>
    </xf>
    <xf numFmtId="0" fontId="24" fillId="11" borderId="47" xfId="0" applyFont="1" applyFill="1" applyBorder="1" applyAlignment="1">
      <alignment horizontal="center" vertical="center" wrapText="1"/>
    </xf>
    <xf numFmtId="0" fontId="24" fillId="11" borderId="48" xfId="0" applyFont="1" applyFill="1" applyBorder="1" applyAlignment="1">
      <alignment horizontal="center" vertical="center" wrapText="1"/>
    </xf>
    <xf numFmtId="0" fontId="4" fillId="0" borderId="9"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9" xfId="0" applyFont="1" applyBorder="1" applyAlignment="1">
      <alignment horizontal="left" vertical="center" wrapText="1"/>
    </xf>
    <xf numFmtId="0" fontId="4" fillId="0" borderId="10" xfId="0" applyFont="1" applyBorder="1" applyAlignment="1">
      <alignment horizontal="left" vertical="center" wrapText="1"/>
    </xf>
    <xf numFmtId="0" fontId="4" fillId="0" borderId="11" xfId="0" applyFont="1" applyBorder="1" applyAlignment="1">
      <alignment horizontal="left" vertical="center" wrapText="1"/>
    </xf>
  </cellXfs>
  <cellStyles count="3">
    <cellStyle name="Incorrecto" xfId="2" builtinId="27"/>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312964</xdr:colOff>
      <xdr:row>0</xdr:row>
      <xdr:rowOff>100694</xdr:rowOff>
    </xdr:from>
    <xdr:to>
      <xdr:col>1</xdr:col>
      <xdr:colOff>1918606</xdr:colOff>
      <xdr:row>1</xdr:row>
      <xdr:rowOff>100693</xdr:rowOff>
    </xdr:to>
    <xdr:pic>
      <xdr:nvPicPr>
        <xdr:cNvPr id="2" name="Imagen 1">
          <a:extLst>
            <a:ext uri="{FF2B5EF4-FFF2-40B4-BE49-F238E27FC236}">
              <a16:creationId xmlns:a16="http://schemas.microsoft.com/office/drawing/2014/main" id="{8BA562EF-D35C-4599-BE46-B4E6A0ACEBDD}"/>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12964" y="100694"/>
          <a:ext cx="2068285" cy="89807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44"/>
  <sheetViews>
    <sheetView tabSelected="1" zoomScale="70" zoomScaleNormal="70" workbookViewId="0">
      <selection activeCell="F11" sqref="F11"/>
    </sheetView>
  </sheetViews>
  <sheetFormatPr baseColWidth="10" defaultColWidth="10.85546875" defaultRowHeight="15" x14ac:dyDescent="0.25"/>
  <cols>
    <col min="1" max="1" width="6.85546875" style="2" customWidth="1"/>
    <col min="2" max="2" width="32.140625" style="2" customWidth="1"/>
    <col min="3" max="3" width="13" style="2" customWidth="1"/>
    <col min="4" max="4" width="9.28515625" style="2" customWidth="1"/>
    <col min="5" max="5" width="51" style="2" customWidth="1"/>
    <col min="6" max="6" width="15.85546875" style="2" customWidth="1"/>
    <col min="7" max="7" width="20.28515625" style="2" customWidth="1"/>
    <col min="8" max="8" width="32.140625" style="2" customWidth="1"/>
    <col min="9" max="9" width="23.140625" style="2" customWidth="1"/>
    <col min="10" max="10" width="34.42578125" style="2" customWidth="1"/>
    <col min="11" max="11" width="18.7109375" style="2" customWidth="1"/>
    <col min="12" max="13" width="18.28515625" style="2" customWidth="1"/>
    <col min="14" max="14" width="16.140625" style="2" customWidth="1"/>
    <col min="15" max="15" width="15.140625" style="2" customWidth="1"/>
    <col min="16" max="16" width="19.7109375" style="2" customWidth="1"/>
    <col min="17" max="17" width="15.5703125" style="2" customWidth="1"/>
    <col min="18" max="18" width="21.85546875" style="2" customWidth="1"/>
    <col min="19" max="22" width="17.85546875" style="2" customWidth="1"/>
    <col min="23" max="23" width="20.85546875" style="2" customWidth="1"/>
    <col min="24" max="24" width="24.5703125" style="2" customWidth="1"/>
    <col min="25" max="25" width="16.85546875" style="2" customWidth="1"/>
    <col min="26" max="26" width="38.7109375" style="137" customWidth="1"/>
    <col min="27" max="27" width="28.7109375" style="137" customWidth="1"/>
    <col min="28" max="28" width="12.140625" style="2" hidden="1" customWidth="1"/>
    <col min="29" max="29" width="15.7109375" style="2" hidden="1" customWidth="1"/>
    <col min="30" max="34" width="16.42578125" style="2" hidden="1" customWidth="1"/>
    <col min="35" max="35" width="15.85546875" style="2" hidden="1" customWidth="1"/>
    <col min="36" max="36" width="13.42578125" style="2" hidden="1" customWidth="1"/>
    <col min="37" max="37" width="17.7109375" style="2" hidden="1" customWidth="1"/>
    <col min="38" max="38" width="14.5703125" style="2" hidden="1" customWidth="1"/>
    <col min="39" max="39" width="16.42578125" style="2" hidden="1" customWidth="1"/>
    <col min="40" max="40" width="15.85546875" style="2" hidden="1" customWidth="1"/>
    <col min="41" max="41" width="13.42578125" style="2" hidden="1" customWidth="1"/>
    <col min="42" max="42" width="17.7109375" style="2" hidden="1" customWidth="1"/>
    <col min="43" max="43" width="18.5703125" style="2" customWidth="1"/>
    <col min="44" max="44" width="16.42578125" style="2" customWidth="1"/>
    <col min="45" max="45" width="15.7109375" style="2" customWidth="1"/>
    <col min="46" max="46" width="40.140625" style="137" customWidth="1"/>
    <col min="47" max="47" width="17.5703125" style="2" customWidth="1"/>
    <col min="48" max="48" width="16.28515625" style="2" customWidth="1"/>
    <col min="49" max="16384" width="10.85546875" style="2"/>
  </cols>
  <sheetData>
    <row r="1" spans="1:49" ht="70.5" customHeight="1" x14ac:dyDescent="0.25">
      <c r="A1" s="177" t="s">
        <v>128</v>
      </c>
      <c r="B1" s="178"/>
      <c r="C1" s="178"/>
      <c r="D1" s="178"/>
      <c r="E1" s="178"/>
      <c r="F1" s="178"/>
      <c r="G1" s="178"/>
      <c r="H1" s="178"/>
      <c r="I1" s="178"/>
      <c r="J1" s="178"/>
      <c r="K1" s="178"/>
      <c r="L1" s="178"/>
      <c r="M1" s="179"/>
      <c r="N1" s="180" t="s">
        <v>199</v>
      </c>
      <c r="O1" s="181"/>
      <c r="P1" s="181"/>
      <c r="Q1" s="181"/>
      <c r="R1" s="182"/>
      <c r="S1" s="186"/>
      <c r="T1" s="176"/>
      <c r="U1" s="176"/>
      <c r="V1" s="176"/>
      <c r="W1" s="120"/>
      <c r="X1" s="176"/>
      <c r="Y1" s="176"/>
      <c r="Z1" s="187"/>
      <c r="AA1" s="187"/>
      <c r="AB1" s="176"/>
      <c r="AC1" s="176"/>
      <c r="AD1" s="176"/>
      <c r="AE1" s="176"/>
      <c r="AF1" s="176"/>
      <c r="AG1" s="176"/>
      <c r="AH1" s="176"/>
      <c r="AI1" s="176"/>
      <c r="AJ1" s="176"/>
      <c r="AK1" s="176"/>
      <c r="AL1" s="176"/>
      <c r="AM1" s="176"/>
      <c r="AN1" s="176"/>
      <c r="AO1" s="176"/>
      <c r="AP1" s="176"/>
      <c r="AQ1" s="176"/>
      <c r="AR1" s="176"/>
      <c r="AS1" s="176"/>
      <c r="AT1" s="187"/>
      <c r="AU1" s="176"/>
      <c r="AV1" s="176"/>
      <c r="AW1" s="176"/>
    </row>
    <row r="2" spans="1:49" s="3" customFormat="1" ht="23.45" customHeight="1" x14ac:dyDescent="0.25">
      <c r="A2" s="188"/>
      <c r="B2" s="189"/>
      <c r="C2" s="189"/>
      <c r="D2" s="189"/>
      <c r="E2" s="189"/>
      <c r="F2" s="189"/>
      <c r="G2" s="189"/>
      <c r="H2" s="189"/>
      <c r="I2" s="189"/>
      <c r="J2" s="189"/>
      <c r="K2" s="189"/>
      <c r="L2" s="189"/>
      <c r="M2" s="190"/>
      <c r="N2" s="183"/>
      <c r="O2" s="184"/>
      <c r="P2" s="184"/>
      <c r="Q2" s="184"/>
      <c r="R2" s="185"/>
      <c r="S2" s="186"/>
      <c r="T2" s="176"/>
      <c r="U2" s="176"/>
      <c r="V2" s="176"/>
      <c r="W2" s="120"/>
      <c r="X2" s="176"/>
      <c r="Y2" s="176"/>
      <c r="Z2" s="187"/>
      <c r="AA2" s="187"/>
      <c r="AB2" s="176"/>
      <c r="AC2" s="176"/>
      <c r="AD2" s="176"/>
      <c r="AE2" s="176"/>
      <c r="AF2" s="176"/>
      <c r="AG2" s="176"/>
      <c r="AH2" s="176"/>
      <c r="AI2" s="176"/>
      <c r="AJ2" s="176"/>
      <c r="AK2" s="176"/>
      <c r="AL2" s="176"/>
      <c r="AM2" s="176"/>
      <c r="AN2" s="176"/>
      <c r="AO2" s="176"/>
      <c r="AP2" s="176"/>
      <c r="AQ2" s="176"/>
      <c r="AR2" s="176"/>
      <c r="AS2" s="176"/>
      <c r="AT2" s="187"/>
      <c r="AU2" s="176"/>
      <c r="AV2" s="176"/>
      <c r="AW2" s="176"/>
    </row>
    <row r="3" spans="1:49" ht="15" customHeight="1" x14ac:dyDescent="0.25">
      <c r="A3" s="191"/>
      <c r="B3" s="192"/>
      <c r="C3" s="192"/>
      <c r="D3" s="192"/>
      <c r="E3" s="192"/>
      <c r="F3" s="192"/>
      <c r="G3" s="192"/>
      <c r="H3" s="192"/>
      <c r="I3" s="192"/>
      <c r="J3" s="192"/>
      <c r="K3" s="192"/>
      <c r="L3" s="192"/>
      <c r="M3" s="192"/>
      <c r="N3" s="192"/>
      <c r="O3" s="192"/>
      <c r="P3" s="192"/>
      <c r="Q3" s="192"/>
      <c r="R3" s="192"/>
      <c r="S3" s="4"/>
      <c r="T3" s="4"/>
      <c r="U3" s="4"/>
      <c r="V3" s="4"/>
      <c r="W3" s="4"/>
      <c r="X3" s="4"/>
      <c r="Y3" s="4"/>
      <c r="Z3" s="131"/>
      <c r="AA3" s="131"/>
      <c r="AB3" s="4"/>
      <c r="AC3" s="4"/>
      <c r="AD3" s="4"/>
      <c r="AE3" s="4"/>
      <c r="AF3" s="4"/>
      <c r="AG3" s="4"/>
      <c r="AH3" s="4"/>
      <c r="AI3" s="4"/>
      <c r="AJ3" s="4"/>
      <c r="AK3" s="4"/>
      <c r="AL3" s="4"/>
      <c r="AM3" s="4"/>
      <c r="AN3" s="4"/>
      <c r="AO3" s="4"/>
      <c r="AP3" s="4"/>
      <c r="AQ3" s="4"/>
      <c r="AR3" s="4"/>
      <c r="AS3" s="4"/>
      <c r="AT3" s="131"/>
      <c r="AU3" s="4"/>
      <c r="AV3" s="4"/>
      <c r="AW3" s="4"/>
    </row>
    <row r="4" spans="1:49" ht="15" customHeight="1" x14ac:dyDescent="0.25">
      <c r="A4" s="193" t="s">
        <v>0</v>
      </c>
      <c r="B4" s="194"/>
      <c r="C4" s="194"/>
      <c r="D4" s="194"/>
      <c r="E4" s="194"/>
      <c r="F4" s="194"/>
      <c r="G4" s="194"/>
      <c r="H4" s="194"/>
      <c r="I4" s="194"/>
      <c r="J4" s="194"/>
      <c r="K4" s="194"/>
      <c r="L4" s="194"/>
      <c r="M4" s="194"/>
      <c r="N4" s="194"/>
      <c r="O4" s="194"/>
      <c r="P4" s="194"/>
      <c r="Q4" s="194"/>
      <c r="R4" s="194"/>
      <c r="S4" s="4"/>
      <c r="T4" s="4"/>
      <c r="U4" s="4"/>
      <c r="V4" s="4"/>
      <c r="W4" s="4"/>
      <c r="X4" s="4"/>
      <c r="Y4" s="4"/>
      <c r="Z4" s="131"/>
      <c r="AA4" s="131"/>
      <c r="AB4" s="4"/>
      <c r="AC4" s="4"/>
      <c r="AD4" s="4"/>
      <c r="AE4" s="4"/>
      <c r="AF4" s="4"/>
      <c r="AG4" s="4"/>
      <c r="AH4" s="4"/>
      <c r="AI4" s="4"/>
      <c r="AJ4" s="4"/>
      <c r="AK4" s="4"/>
      <c r="AL4" s="4"/>
      <c r="AM4" s="4"/>
      <c r="AN4" s="4"/>
      <c r="AO4" s="4"/>
      <c r="AP4" s="4"/>
      <c r="AQ4" s="4"/>
      <c r="AR4" s="4"/>
      <c r="AS4" s="4"/>
      <c r="AT4" s="131"/>
      <c r="AU4" s="4"/>
      <c r="AV4" s="4"/>
      <c r="AW4" s="4"/>
    </row>
    <row r="5" spans="1:49" ht="15.75" customHeight="1" x14ac:dyDescent="0.25">
      <c r="A5" s="1"/>
      <c r="B5" s="1"/>
      <c r="C5" s="1"/>
      <c r="D5" s="1"/>
      <c r="E5" s="5"/>
      <c r="F5" s="1"/>
      <c r="G5" s="1"/>
      <c r="H5" s="1"/>
      <c r="I5" s="1"/>
      <c r="J5" s="1"/>
      <c r="K5" s="1"/>
      <c r="L5" s="1"/>
      <c r="M5" s="1"/>
      <c r="N5" s="1"/>
      <c r="O5" s="1"/>
      <c r="P5" s="1"/>
      <c r="Q5" s="1"/>
      <c r="R5" s="1"/>
      <c r="S5" s="1"/>
      <c r="T5" s="1"/>
      <c r="U5" s="1"/>
      <c r="V5" s="1"/>
      <c r="W5" s="120"/>
      <c r="X5" s="120"/>
      <c r="Y5" s="120"/>
      <c r="Z5" s="132"/>
      <c r="AA5" s="132"/>
      <c r="AB5" s="120"/>
      <c r="AC5" s="120"/>
      <c r="AD5" s="120"/>
      <c r="AE5" s="120"/>
      <c r="AF5" s="120"/>
      <c r="AG5" s="120"/>
      <c r="AH5" s="120"/>
      <c r="AI5" s="120"/>
      <c r="AJ5" s="120"/>
      <c r="AK5" s="120"/>
      <c r="AL5" s="120"/>
      <c r="AM5" s="120"/>
      <c r="AN5" s="120"/>
      <c r="AO5" s="120"/>
      <c r="AP5" s="120"/>
      <c r="AQ5" s="120"/>
      <c r="AR5" s="120"/>
      <c r="AS5" s="120"/>
      <c r="AT5" s="132"/>
      <c r="AU5" s="1"/>
      <c r="AV5" s="1"/>
      <c r="AW5" s="1"/>
    </row>
    <row r="6" spans="1:49" ht="15" customHeight="1" x14ac:dyDescent="0.25">
      <c r="A6" s="231" t="s">
        <v>1</v>
      </c>
      <c r="B6" s="232"/>
      <c r="C6" s="233" t="s">
        <v>203</v>
      </c>
      <c r="D6" s="234"/>
      <c r="E6" s="235"/>
      <c r="F6" s="242" t="s">
        <v>2</v>
      </c>
      <c r="G6" s="243"/>
      <c r="H6" s="243"/>
      <c r="I6" s="243"/>
      <c r="J6" s="243"/>
      <c r="K6" s="243"/>
      <c r="L6" s="243"/>
      <c r="M6" s="244"/>
      <c r="N6" s="1"/>
      <c r="O6" s="1"/>
      <c r="P6" s="1"/>
      <c r="Q6" s="1"/>
      <c r="R6" s="1"/>
      <c r="S6" s="1"/>
      <c r="T6" s="1"/>
      <c r="U6" s="1"/>
      <c r="V6" s="1"/>
      <c r="W6" s="120"/>
      <c r="X6" s="120"/>
      <c r="Y6" s="120"/>
      <c r="Z6" s="132"/>
      <c r="AA6" s="132"/>
      <c r="AB6" s="120"/>
      <c r="AC6" s="120"/>
      <c r="AD6" s="120"/>
      <c r="AE6" s="120"/>
      <c r="AF6" s="120"/>
      <c r="AG6" s="120"/>
      <c r="AH6" s="120"/>
      <c r="AI6" s="120"/>
      <c r="AJ6" s="120"/>
      <c r="AK6" s="120"/>
      <c r="AL6" s="120"/>
      <c r="AM6" s="120"/>
      <c r="AN6" s="120"/>
      <c r="AO6" s="120"/>
      <c r="AP6" s="120"/>
      <c r="AQ6" s="120"/>
      <c r="AR6" s="120"/>
      <c r="AS6" s="120"/>
      <c r="AT6" s="132"/>
      <c r="AU6" s="1"/>
      <c r="AV6" s="1"/>
      <c r="AW6" s="1"/>
    </row>
    <row r="7" spans="1:49" ht="15" customHeight="1" x14ac:dyDescent="0.25">
      <c r="A7" s="221"/>
      <c r="B7" s="213"/>
      <c r="C7" s="236"/>
      <c r="D7" s="237"/>
      <c r="E7" s="238"/>
      <c r="F7" s="6" t="s">
        <v>3</v>
      </c>
      <c r="G7" s="245" t="s">
        <v>4</v>
      </c>
      <c r="H7" s="247"/>
      <c r="I7" s="245" t="s">
        <v>5</v>
      </c>
      <c r="J7" s="246"/>
      <c r="K7" s="246"/>
      <c r="L7" s="246"/>
      <c r="M7" s="247"/>
      <c r="N7" s="1"/>
      <c r="O7" s="1"/>
      <c r="P7" s="1"/>
      <c r="Q7" s="1"/>
      <c r="R7" s="1"/>
      <c r="S7" s="1"/>
      <c r="T7" s="1"/>
      <c r="U7" s="1"/>
      <c r="V7" s="1"/>
      <c r="W7" s="120"/>
      <c r="X7" s="120"/>
      <c r="Y7" s="120"/>
      <c r="Z7" s="132"/>
      <c r="AA7" s="132"/>
      <c r="AB7" s="120"/>
      <c r="AC7" s="120"/>
      <c r="AD7" s="120"/>
      <c r="AE7" s="120"/>
      <c r="AF7" s="120"/>
      <c r="AG7" s="120"/>
      <c r="AH7" s="120"/>
      <c r="AI7" s="120"/>
      <c r="AJ7" s="120"/>
      <c r="AK7" s="120"/>
      <c r="AL7" s="120"/>
      <c r="AM7" s="120"/>
      <c r="AN7" s="120"/>
      <c r="AO7" s="120"/>
      <c r="AP7" s="120"/>
      <c r="AQ7" s="120"/>
      <c r="AR7" s="120"/>
      <c r="AS7" s="120"/>
      <c r="AT7" s="132"/>
      <c r="AU7" s="1"/>
      <c r="AV7" s="1"/>
      <c r="AW7" s="1"/>
    </row>
    <row r="8" spans="1:49" ht="15" customHeight="1" x14ac:dyDescent="0.25">
      <c r="A8" s="221"/>
      <c r="B8" s="213"/>
      <c r="C8" s="236"/>
      <c r="D8" s="237"/>
      <c r="E8" s="238"/>
      <c r="F8" s="7">
        <v>1</v>
      </c>
      <c r="G8" s="174" t="s">
        <v>204</v>
      </c>
      <c r="H8" s="175"/>
      <c r="I8" s="207" t="s">
        <v>200</v>
      </c>
      <c r="J8" s="208"/>
      <c r="K8" s="208"/>
      <c r="L8" s="208"/>
      <c r="M8" s="209"/>
      <c r="N8" s="1"/>
      <c r="O8" s="1"/>
      <c r="P8" s="1"/>
      <c r="Q8" s="1"/>
      <c r="R8" s="1"/>
      <c r="S8" s="1"/>
      <c r="T8" s="1"/>
      <c r="U8" s="1"/>
      <c r="V8" s="1"/>
      <c r="W8" s="120"/>
      <c r="X8" s="120"/>
      <c r="Y8" s="120"/>
      <c r="Z8" s="132"/>
      <c r="AA8" s="132"/>
      <c r="AB8" s="120"/>
      <c r="AC8" s="120"/>
      <c r="AD8" s="120"/>
      <c r="AE8" s="120"/>
      <c r="AF8" s="120"/>
      <c r="AG8" s="120"/>
      <c r="AH8" s="120"/>
      <c r="AI8" s="120"/>
      <c r="AJ8" s="120"/>
      <c r="AK8" s="120"/>
      <c r="AL8" s="120"/>
      <c r="AM8" s="120"/>
      <c r="AN8" s="120"/>
      <c r="AO8" s="120"/>
      <c r="AP8" s="120"/>
      <c r="AQ8" s="120"/>
      <c r="AR8" s="120"/>
      <c r="AS8" s="120"/>
      <c r="AT8" s="132"/>
      <c r="AU8" s="1"/>
      <c r="AV8" s="1"/>
      <c r="AW8" s="1"/>
    </row>
    <row r="9" spans="1:49" ht="33" customHeight="1" x14ac:dyDescent="0.25">
      <c r="A9" s="221"/>
      <c r="B9" s="213"/>
      <c r="C9" s="236"/>
      <c r="D9" s="237"/>
      <c r="E9" s="238"/>
      <c r="F9" s="119">
        <v>2</v>
      </c>
      <c r="G9" s="302" t="s">
        <v>201</v>
      </c>
      <c r="H9" s="303"/>
      <c r="I9" s="207" t="s">
        <v>202</v>
      </c>
      <c r="J9" s="208"/>
      <c r="K9" s="208"/>
      <c r="L9" s="208"/>
      <c r="M9" s="209"/>
      <c r="N9" s="118"/>
      <c r="O9" s="118"/>
      <c r="P9" s="118"/>
      <c r="Q9" s="118"/>
      <c r="R9" s="118"/>
      <c r="S9" s="118"/>
      <c r="T9" s="118"/>
      <c r="U9" s="118"/>
      <c r="V9" s="118"/>
      <c r="W9" s="120"/>
      <c r="X9" s="120"/>
      <c r="Y9" s="120"/>
      <c r="Z9" s="132"/>
      <c r="AA9" s="132"/>
      <c r="AB9" s="120"/>
      <c r="AC9" s="120"/>
      <c r="AD9" s="120"/>
      <c r="AE9" s="120"/>
      <c r="AF9" s="120"/>
      <c r="AG9" s="120"/>
      <c r="AH9" s="120"/>
      <c r="AI9" s="120"/>
      <c r="AJ9" s="120"/>
      <c r="AK9" s="120"/>
      <c r="AL9" s="120"/>
      <c r="AM9" s="120"/>
      <c r="AN9" s="120"/>
      <c r="AO9" s="120"/>
      <c r="AP9" s="120"/>
      <c r="AQ9" s="120"/>
      <c r="AR9" s="120"/>
      <c r="AS9" s="120"/>
      <c r="AT9" s="132"/>
      <c r="AU9" s="118"/>
      <c r="AV9" s="118"/>
      <c r="AW9" s="118"/>
    </row>
    <row r="10" spans="1:49" ht="34.5" customHeight="1" x14ac:dyDescent="0.25">
      <c r="A10" s="221"/>
      <c r="B10" s="213"/>
      <c r="C10" s="236"/>
      <c r="D10" s="237"/>
      <c r="E10" s="238"/>
      <c r="F10" s="119">
        <v>3</v>
      </c>
      <c r="G10" s="302" t="s">
        <v>205</v>
      </c>
      <c r="H10" s="303"/>
      <c r="I10" s="304" t="s">
        <v>206</v>
      </c>
      <c r="J10" s="305"/>
      <c r="K10" s="305"/>
      <c r="L10" s="305"/>
      <c r="M10" s="306"/>
      <c r="N10" s="118"/>
      <c r="O10" s="118"/>
      <c r="P10" s="118"/>
      <c r="Q10" s="118"/>
      <c r="R10" s="118"/>
      <c r="S10" s="118"/>
      <c r="T10" s="118"/>
      <c r="U10" s="118"/>
      <c r="V10" s="118"/>
      <c r="W10" s="120"/>
      <c r="X10" s="120"/>
      <c r="Y10" s="120"/>
      <c r="Z10" s="132"/>
      <c r="AA10" s="132"/>
      <c r="AB10" s="120"/>
      <c r="AC10" s="120"/>
      <c r="AD10" s="120"/>
      <c r="AE10" s="120"/>
      <c r="AF10" s="120"/>
      <c r="AG10" s="120"/>
      <c r="AH10" s="120"/>
      <c r="AI10" s="120"/>
      <c r="AJ10" s="120"/>
      <c r="AK10" s="120"/>
      <c r="AL10" s="120"/>
      <c r="AM10" s="120"/>
      <c r="AN10" s="120"/>
      <c r="AO10" s="120"/>
      <c r="AP10" s="120"/>
      <c r="AQ10" s="120"/>
      <c r="AR10" s="120"/>
      <c r="AS10" s="120"/>
      <c r="AT10" s="132"/>
      <c r="AU10" s="118"/>
      <c r="AV10" s="118"/>
      <c r="AW10" s="118"/>
    </row>
    <row r="11" spans="1:49" ht="60.75" customHeight="1" x14ac:dyDescent="0.25">
      <c r="A11" s="221"/>
      <c r="B11" s="213"/>
      <c r="C11" s="236"/>
      <c r="D11" s="237"/>
      <c r="E11" s="238"/>
      <c r="F11" s="119">
        <v>4</v>
      </c>
      <c r="G11" s="302" t="s">
        <v>207</v>
      </c>
      <c r="H11" s="303"/>
      <c r="I11" s="304" t="s">
        <v>239</v>
      </c>
      <c r="J11" s="305"/>
      <c r="K11" s="305"/>
      <c r="L11" s="305"/>
      <c r="M11" s="306"/>
      <c r="N11" s="118"/>
      <c r="O11" s="118"/>
      <c r="P11" s="118"/>
      <c r="Q11" s="118"/>
      <c r="R11" s="118"/>
      <c r="S11" s="118"/>
      <c r="T11" s="118"/>
      <c r="U11" s="118"/>
      <c r="V11" s="118"/>
      <c r="W11" s="120"/>
      <c r="X11" s="120"/>
      <c r="Y11" s="120"/>
      <c r="Z11" s="132"/>
      <c r="AA11" s="132"/>
      <c r="AB11" s="120"/>
      <c r="AC11" s="120"/>
      <c r="AD11" s="120"/>
      <c r="AE11" s="120"/>
      <c r="AF11" s="120"/>
      <c r="AG11" s="120"/>
      <c r="AH11" s="120"/>
      <c r="AI11" s="120"/>
      <c r="AJ11" s="120"/>
      <c r="AK11" s="120"/>
      <c r="AL11" s="120"/>
      <c r="AM11" s="120"/>
      <c r="AN11" s="120"/>
      <c r="AO11" s="120"/>
      <c r="AP11" s="120"/>
      <c r="AQ11" s="120"/>
      <c r="AR11" s="120"/>
      <c r="AS11" s="120"/>
      <c r="AT11" s="132"/>
      <c r="AU11" s="118"/>
      <c r="AV11" s="118"/>
      <c r="AW11" s="118"/>
    </row>
    <row r="12" spans="1:49" ht="15" customHeight="1" x14ac:dyDescent="0.25">
      <c r="A12" s="221"/>
      <c r="B12" s="213"/>
      <c r="C12" s="236"/>
      <c r="D12" s="237"/>
      <c r="E12" s="238"/>
      <c r="F12" s="7"/>
      <c r="G12" s="174"/>
      <c r="H12" s="175"/>
      <c r="I12" s="207"/>
      <c r="J12" s="208"/>
      <c r="K12" s="208"/>
      <c r="L12" s="208"/>
      <c r="M12" s="209"/>
      <c r="N12" s="1"/>
      <c r="O12" s="1"/>
      <c r="P12" s="1"/>
      <c r="Q12" s="1"/>
      <c r="R12" s="1"/>
      <c r="S12" s="1"/>
      <c r="T12" s="1"/>
      <c r="U12" s="1"/>
      <c r="V12" s="1"/>
      <c r="W12" s="120"/>
      <c r="X12" s="120"/>
      <c r="Y12" s="120"/>
      <c r="Z12" s="132"/>
      <c r="AA12" s="132"/>
      <c r="AB12" s="120"/>
      <c r="AC12" s="120"/>
      <c r="AD12" s="120"/>
      <c r="AE12" s="120"/>
      <c r="AF12" s="120"/>
      <c r="AG12" s="120"/>
      <c r="AH12" s="120"/>
      <c r="AI12" s="120"/>
      <c r="AJ12" s="120"/>
      <c r="AK12" s="120"/>
      <c r="AL12" s="120"/>
      <c r="AM12" s="120"/>
      <c r="AN12" s="120"/>
      <c r="AO12" s="120"/>
      <c r="AP12" s="120"/>
      <c r="AQ12" s="120"/>
      <c r="AR12" s="120"/>
      <c r="AS12" s="120"/>
      <c r="AT12" s="132"/>
      <c r="AU12" s="1"/>
      <c r="AV12" s="1"/>
      <c r="AW12" s="1"/>
    </row>
    <row r="13" spans="1:49" ht="17.25" customHeight="1" x14ac:dyDescent="0.25">
      <c r="A13" s="223"/>
      <c r="B13" s="215"/>
      <c r="C13" s="239"/>
      <c r="D13" s="240"/>
      <c r="E13" s="241"/>
      <c r="F13" s="7"/>
      <c r="G13" s="174"/>
      <c r="H13" s="175"/>
      <c r="I13" s="207"/>
      <c r="J13" s="208"/>
      <c r="K13" s="208"/>
      <c r="L13" s="208"/>
      <c r="M13" s="209"/>
      <c r="N13" s="1"/>
      <c r="O13" s="1"/>
      <c r="P13" s="1"/>
      <c r="Q13" s="1"/>
      <c r="R13" s="1"/>
      <c r="S13" s="1"/>
      <c r="T13" s="1"/>
      <c r="U13" s="1"/>
      <c r="V13" s="1"/>
      <c r="W13" s="120"/>
      <c r="X13" s="120"/>
      <c r="Y13" s="120"/>
      <c r="Z13" s="132"/>
      <c r="AA13" s="132"/>
      <c r="AB13" s="120"/>
      <c r="AC13" s="120"/>
      <c r="AD13" s="120"/>
      <c r="AE13" s="120"/>
      <c r="AF13" s="120"/>
      <c r="AG13" s="120"/>
      <c r="AH13" s="120"/>
      <c r="AI13" s="120"/>
      <c r="AJ13" s="120"/>
      <c r="AK13" s="120"/>
      <c r="AL13" s="120"/>
      <c r="AM13" s="120"/>
      <c r="AN13" s="120"/>
      <c r="AO13" s="120"/>
      <c r="AP13" s="120"/>
      <c r="AQ13" s="120"/>
      <c r="AR13" s="120"/>
      <c r="AS13" s="120"/>
      <c r="AT13" s="132"/>
      <c r="AU13" s="1"/>
      <c r="AV13" s="1"/>
      <c r="AW13" s="1"/>
    </row>
    <row r="14" spans="1:49" ht="19.5" customHeight="1" thickBot="1" x14ac:dyDescent="0.3">
      <c r="A14" s="1"/>
      <c r="B14" s="1"/>
      <c r="C14" s="1"/>
      <c r="D14" s="1"/>
      <c r="E14" s="1"/>
      <c r="F14" s="1"/>
      <c r="G14" s="1"/>
      <c r="H14" s="1"/>
      <c r="I14" s="1"/>
      <c r="J14" s="1"/>
      <c r="K14" s="1"/>
      <c r="L14" s="1"/>
      <c r="M14" s="1"/>
      <c r="N14" s="1"/>
      <c r="O14" s="1"/>
      <c r="P14" s="1"/>
      <c r="Q14" s="1"/>
      <c r="R14" s="1"/>
      <c r="S14" s="1"/>
      <c r="T14" s="1"/>
      <c r="U14" s="1"/>
      <c r="V14" s="1"/>
      <c r="W14" s="120"/>
      <c r="X14" s="120"/>
      <c r="Y14" s="120"/>
      <c r="Z14" s="132"/>
      <c r="AA14" s="132"/>
      <c r="AB14" s="120"/>
      <c r="AC14" s="120"/>
      <c r="AD14" s="120"/>
      <c r="AE14" s="120"/>
      <c r="AF14" s="120"/>
      <c r="AG14" s="120"/>
      <c r="AH14" s="120"/>
      <c r="AI14" s="120"/>
      <c r="AJ14" s="120"/>
      <c r="AK14" s="120"/>
      <c r="AL14" s="120"/>
      <c r="AM14" s="120"/>
      <c r="AN14" s="120"/>
      <c r="AO14" s="120"/>
      <c r="AP14" s="120"/>
      <c r="AQ14" s="120"/>
      <c r="AR14" s="120"/>
      <c r="AS14" s="120"/>
      <c r="AT14" s="132"/>
      <c r="AU14" s="1"/>
      <c r="AV14" s="1"/>
      <c r="AW14" s="1"/>
    </row>
    <row r="15" spans="1:49" ht="15" customHeight="1" x14ac:dyDescent="0.25">
      <c r="A15" s="210" t="s">
        <v>6</v>
      </c>
      <c r="B15" s="211"/>
      <c r="C15" s="216" t="s">
        <v>7</v>
      </c>
      <c r="D15" s="219" t="s">
        <v>8</v>
      </c>
      <c r="E15" s="220"/>
      <c r="F15" s="211"/>
      <c r="G15" s="225" t="s">
        <v>9</v>
      </c>
      <c r="H15" s="225"/>
      <c r="I15" s="225"/>
      <c r="J15" s="225"/>
      <c r="K15" s="225"/>
      <c r="L15" s="225"/>
      <c r="M15" s="225"/>
      <c r="N15" s="225"/>
      <c r="O15" s="225"/>
      <c r="P15" s="225"/>
      <c r="Q15" s="226"/>
      <c r="R15" s="264" t="s">
        <v>10</v>
      </c>
      <c r="S15" s="265"/>
      <c r="T15" s="265"/>
      <c r="U15" s="265"/>
      <c r="V15" s="266"/>
      <c r="W15" s="273" t="s">
        <v>11</v>
      </c>
      <c r="X15" s="273"/>
      <c r="Y15" s="273"/>
      <c r="Z15" s="273"/>
      <c r="AA15" s="274"/>
      <c r="AB15" s="275" t="s">
        <v>12</v>
      </c>
      <c r="AC15" s="276"/>
      <c r="AD15" s="276"/>
      <c r="AE15" s="276"/>
      <c r="AF15" s="277"/>
      <c r="AG15" s="278" t="s">
        <v>12</v>
      </c>
      <c r="AH15" s="278"/>
      <c r="AI15" s="278"/>
      <c r="AJ15" s="278"/>
      <c r="AK15" s="279"/>
      <c r="AL15" s="276" t="s">
        <v>12</v>
      </c>
      <c r="AM15" s="276"/>
      <c r="AN15" s="276"/>
      <c r="AO15" s="276"/>
      <c r="AP15" s="277"/>
      <c r="AQ15" s="280" t="s">
        <v>13</v>
      </c>
      <c r="AR15" s="281"/>
      <c r="AS15" s="281"/>
      <c r="AT15" s="282"/>
      <c r="AU15" s="8"/>
    </row>
    <row r="16" spans="1:49" s="9" customFormat="1" x14ac:dyDescent="0.25">
      <c r="A16" s="212"/>
      <c r="B16" s="213"/>
      <c r="C16" s="217"/>
      <c r="D16" s="221"/>
      <c r="E16" s="222"/>
      <c r="F16" s="213"/>
      <c r="G16" s="227"/>
      <c r="H16" s="227"/>
      <c r="I16" s="227"/>
      <c r="J16" s="227"/>
      <c r="K16" s="227"/>
      <c r="L16" s="227"/>
      <c r="M16" s="227"/>
      <c r="N16" s="227"/>
      <c r="O16" s="227"/>
      <c r="P16" s="227"/>
      <c r="Q16" s="228"/>
      <c r="R16" s="267"/>
      <c r="S16" s="268"/>
      <c r="T16" s="268"/>
      <c r="U16" s="268"/>
      <c r="V16" s="269"/>
      <c r="W16" s="283" t="s">
        <v>14</v>
      </c>
      <c r="X16" s="283"/>
      <c r="Y16" s="283"/>
      <c r="Z16" s="283"/>
      <c r="AA16" s="284"/>
      <c r="AB16" s="201" t="s">
        <v>15</v>
      </c>
      <c r="AC16" s="202"/>
      <c r="AD16" s="202"/>
      <c r="AE16" s="202"/>
      <c r="AF16" s="203"/>
      <c r="AG16" s="195" t="s">
        <v>16</v>
      </c>
      <c r="AH16" s="196"/>
      <c r="AI16" s="196"/>
      <c r="AJ16" s="196"/>
      <c r="AK16" s="197"/>
      <c r="AL16" s="201" t="s">
        <v>17</v>
      </c>
      <c r="AM16" s="202"/>
      <c r="AN16" s="202"/>
      <c r="AO16" s="202"/>
      <c r="AP16" s="203"/>
      <c r="AQ16" s="248" t="s">
        <v>18</v>
      </c>
      <c r="AR16" s="249"/>
      <c r="AS16" s="249"/>
      <c r="AT16" s="250"/>
      <c r="AU16" s="8"/>
    </row>
    <row r="17" spans="1:47" s="9" customFormat="1" x14ac:dyDescent="0.25">
      <c r="A17" s="214"/>
      <c r="B17" s="215"/>
      <c r="C17" s="217"/>
      <c r="D17" s="223"/>
      <c r="E17" s="224"/>
      <c r="F17" s="215"/>
      <c r="G17" s="229"/>
      <c r="H17" s="229"/>
      <c r="I17" s="229"/>
      <c r="J17" s="229"/>
      <c r="K17" s="229"/>
      <c r="L17" s="229"/>
      <c r="M17" s="229"/>
      <c r="N17" s="229"/>
      <c r="O17" s="229"/>
      <c r="P17" s="229"/>
      <c r="Q17" s="230"/>
      <c r="R17" s="270"/>
      <c r="S17" s="271"/>
      <c r="T17" s="271"/>
      <c r="U17" s="271"/>
      <c r="V17" s="272"/>
      <c r="W17" s="285"/>
      <c r="X17" s="285"/>
      <c r="Y17" s="285"/>
      <c r="Z17" s="285"/>
      <c r="AA17" s="286"/>
      <c r="AB17" s="204"/>
      <c r="AC17" s="205"/>
      <c r="AD17" s="205"/>
      <c r="AE17" s="205"/>
      <c r="AF17" s="206"/>
      <c r="AG17" s="198"/>
      <c r="AH17" s="199"/>
      <c r="AI17" s="199"/>
      <c r="AJ17" s="199"/>
      <c r="AK17" s="200"/>
      <c r="AL17" s="204"/>
      <c r="AM17" s="205"/>
      <c r="AN17" s="205"/>
      <c r="AO17" s="205"/>
      <c r="AP17" s="206"/>
      <c r="AQ17" s="251"/>
      <c r="AR17" s="252"/>
      <c r="AS17" s="252"/>
      <c r="AT17" s="253"/>
      <c r="AU17" s="8"/>
    </row>
    <row r="18" spans="1:47" s="9" customFormat="1" ht="75.75" thickBot="1" x14ac:dyDescent="0.3">
      <c r="A18" s="10" t="s">
        <v>19</v>
      </c>
      <c r="B18" s="11" t="s">
        <v>20</v>
      </c>
      <c r="C18" s="218"/>
      <c r="D18" s="12" t="s">
        <v>21</v>
      </c>
      <c r="E18" s="11" t="s">
        <v>22</v>
      </c>
      <c r="F18" s="11" t="s">
        <v>23</v>
      </c>
      <c r="G18" s="13" t="s">
        <v>24</v>
      </c>
      <c r="H18" s="13" t="s">
        <v>25</v>
      </c>
      <c r="I18" s="13" t="s">
        <v>26</v>
      </c>
      <c r="J18" s="13" t="s">
        <v>27</v>
      </c>
      <c r="K18" s="13" t="s">
        <v>28</v>
      </c>
      <c r="L18" s="13" t="s">
        <v>29</v>
      </c>
      <c r="M18" s="13" t="s">
        <v>30</v>
      </c>
      <c r="N18" s="13" t="s">
        <v>31</v>
      </c>
      <c r="O18" s="13" t="s">
        <v>32</v>
      </c>
      <c r="P18" s="13" t="s">
        <v>33</v>
      </c>
      <c r="Q18" s="14" t="s">
        <v>34</v>
      </c>
      <c r="R18" s="15" t="s">
        <v>35</v>
      </c>
      <c r="S18" s="16" t="s">
        <v>36</v>
      </c>
      <c r="T18" s="16" t="s">
        <v>37</v>
      </c>
      <c r="U18" s="16" t="s">
        <v>38</v>
      </c>
      <c r="V18" s="17" t="s">
        <v>129</v>
      </c>
      <c r="W18" s="18" t="s">
        <v>39</v>
      </c>
      <c r="X18" s="19" t="s">
        <v>40</v>
      </c>
      <c r="Y18" s="19" t="s">
        <v>41</v>
      </c>
      <c r="Z18" s="19" t="s">
        <v>42</v>
      </c>
      <c r="AA18" s="20" t="s">
        <v>43</v>
      </c>
      <c r="AB18" s="21" t="s">
        <v>39</v>
      </c>
      <c r="AC18" s="22" t="s">
        <v>40</v>
      </c>
      <c r="AD18" s="22" t="s">
        <v>41</v>
      </c>
      <c r="AE18" s="22" t="s">
        <v>42</v>
      </c>
      <c r="AF18" s="23" t="s">
        <v>43</v>
      </c>
      <c r="AG18" s="24" t="s">
        <v>39</v>
      </c>
      <c r="AH18" s="25" t="s">
        <v>40</v>
      </c>
      <c r="AI18" s="25" t="s">
        <v>41</v>
      </c>
      <c r="AJ18" s="25" t="s">
        <v>42</v>
      </c>
      <c r="AK18" s="26" t="s">
        <v>43</v>
      </c>
      <c r="AL18" s="21" t="s">
        <v>39</v>
      </c>
      <c r="AM18" s="22" t="s">
        <v>40</v>
      </c>
      <c r="AN18" s="22" t="s">
        <v>41</v>
      </c>
      <c r="AO18" s="22" t="s">
        <v>42</v>
      </c>
      <c r="AP18" s="23" t="s">
        <v>43</v>
      </c>
      <c r="AQ18" s="27" t="s">
        <v>39</v>
      </c>
      <c r="AR18" s="28" t="s">
        <v>44</v>
      </c>
      <c r="AS18" s="28" t="s">
        <v>45</v>
      </c>
      <c r="AT18" s="29" t="s">
        <v>46</v>
      </c>
      <c r="AU18" s="8"/>
    </row>
    <row r="19" spans="1:47" s="81" customFormat="1" ht="114.75" customHeight="1" x14ac:dyDescent="0.25">
      <c r="A19" s="63">
        <v>4</v>
      </c>
      <c r="B19" s="64" t="s">
        <v>47</v>
      </c>
      <c r="C19" s="65" t="s">
        <v>48</v>
      </c>
      <c r="D19" s="66">
        <v>1</v>
      </c>
      <c r="E19" s="67" t="s">
        <v>130</v>
      </c>
      <c r="F19" s="68" t="s">
        <v>49</v>
      </c>
      <c r="G19" s="69" t="s">
        <v>50</v>
      </c>
      <c r="H19" s="70" t="s">
        <v>51</v>
      </c>
      <c r="I19" s="71" t="s">
        <v>198</v>
      </c>
      <c r="J19" s="66" t="s">
        <v>52</v>
      </c>
      <c r="K19" s="64" t="s">
        <v>53</v>
      </c>
      <c r="L19" s="72">
        <v>0</v>
      </c>
      <c r="M19" s="72">
        <v>0.05</v>
      </c>
      <c r="N19" s="72">
        <v>0.1</v>
      </c>
      <c r="O19" s="72">
        <v>0.2</v>
      </c>
      <c r="P19" s="72">
        <f t="shared" ref="P19:P26" si="0">+O19</f>
        <v>0.2</v>
      </c>
      <c r="Q19" s="73" t="s">
        <v>54</v>
      </c>
      <c r="R19" s="74" t="s">
        <v>55</v>
      </c>
      <c r="S19" s="69" t="s">
        <v>56</v>
      </c>
      <c r="T19" s="64" t="s">
        <v>57</v>
      </c>
      <c r="U19" s="75" t="s">
        <v>59</v>
      </c>
      <c r="V19" s="76" t="s">
        <v>58</v>
      </c>
      <c r="W19" s="77" t="s">
        <v>151</v>
      </c>
      <c r="X19" s="78" t="s">
        <v>151</v>
      </c>
      <c r="Y19" s="65" t="s">
        <v>151</v>
      </c>
      <c r="Z19" s="133" t="s">
        <v>211</v>
      </c>
      <c r="AA19" s="138" t="s">
        <v>151</v>
      </c>
      <c r="AB19" s="77">
        <f t="shared" ref="AB19:AB33" si="1">+M19</f>
        <v>0.05</v>
      </c>
      <c r="AC19" s="78"/>
      <c r="AD19" s="65">
        <f t="shared" ref="AD19:AD33" si="2">IFERROR((AC19/AB19),0)</f>
        <v>0</v>
      </c>
      <c r="AE19" s="66"/>
      <c r="AF19" s="79"/>
      <c r="AG19" s="77">
        <f t="shared" ref="AG19:AG33" si="3">+N19</f>
        <v>0.1</v>
      </c>
      <c r="AH19" s="78"/>
      <c r="AI19" s="65">
        <f t="shared" ref="AI19:AI33" si="4">IFERROR((AH19/AG19),0)</f>
        <v>0</v>
      </c>
      <c r="AJ19" s="66"/>
      <c r="AK19" s="79"/>
      <c r="AL19" s="77">
        <f t="shared" ref="AL19:AL33" si="5">+O19</f>
        <v>0.2</v>
      </c>
      <c r="AM19" s="78"/>
      <c r="AN19" s="65">
        <f t="shared" ref="AN19:AN33" si="6">IFERROR((AM19/AL19),0)</f>
        <v>0</v>
      </c>
      <c r="AO19" s="66"/>
      <c r="AP19" s="79"/>
      <c r="AQ19" s="121">
        <f t="shared" ref="AQ19:AQ33" si="7">+P19</f>
        <v>0.2</v>
      </c>
      <c r="AR19" s="145">
        <v>0</v>
      </c>
      <c r="AS19" s="129">
        <f>IF(AR19/AQ19&gt;100%,100%,AR19/AQ19)</f>
        <v>0</v>
      </c>
      <c r="AT19" s="138" t="s">
        <v>208</v>
      </c>
      <c r="AU19" s="80"/>
    </row>
    <row r="20" spans="1:47" s="81" customFormat="1" ht="128.25" customHeight="1" x14ac:dyDescent="0.25">
      <c r="A20" s="82">
        <v>4</v>
      </c>
      <c r="B20" s="69" t="s">
        <v>47</v>
      </c>
      <c r="C20" s="72" t="s">
        <v>60</v>
      </c>
      <c r="D20" s="68">
        <v>2</v>
      </c>
      <c r="E20" s="83" t="s">
        <v>61</v>
      </c>
      <c r="F20" s="68" t="s">
        <v>49</v>
      </c>
      <c r="G20" s="83" t="s">
        <v>62</v>
      </c>
      <c r="H20" s="83" t="s">
        <v>63</v>
      </c>
      <c r="I20" s="84">
        <v>0.6</v>
      </c>
      <c r="J20" s="85" t="s">
        <v>52</v>
      </c>
      <c r="K20" s="64" t="s">
        <v>53</v>
      </c>
      <c r="L20" s="86">
        <v>0.12</v>
      </c>
      <c r="M20" s="86">
        <v>0.34</v>
      </c>
      <c r="N20" s="87">
        <v>0.51</v>
      </c>
      <c r="O20" s="87">
        <v>0.68</v>
      </c>
      <c r="P20" s="88">
        <f t="shared" si="0"/>
        <v>0.68</v>
      </c>
      <c r="Q20" s="89" t="s">
        <v>64</v>
      </c>
      <c r="R20" s="90" t="s">
        <v>65</v>
      </c>
      <c r="S20" s="83" t="s">
        <v>66</v>
      </c>
      <c r="T20" s="64" t="s">
        <v>57</v>
      </c>
      <c r="U20" s="91" t="s">
        <v>59</v>
      </c>
      <c r="V20" s="89" t="s">
        <v>67</v>
      </c>
      <c r="W20" s="77">
        <f t="shared" ref="W20:W33" si="8">+L20</f>
        <v>0.12</v>
      </c>
      <c r="X20" s="145">
        <v>0.32319999999999999</v>
      </c>
      <c r="Y20" s="129">
        <f>IF(X20/W20&gt;100%,100%,X20/W20)</f>
        <v>1</v>
      </c>
      <c r="Z20" s="134" t="s">
        <v>210</v>
      </c>
      <c r="AA20" s="139" t="s">
        <v>212</v>
      </c>
      <c r="AB20" s="77">
        <f t="shared" si="1"/>
        <v>0.34</v>
      </c>
      <c r="AC20" s="72"/>
      <c r="AD20" s="65">
        <f t="shared" si="2"/>
        <v>0</v>
      </c>
      <c r="AE20" s="68"/>
      <c r="AF20" s="92"/>
      <c r="AG20" s="77">
        <f t="shared" si="3"/>
        <v>0.51</v>
      </c>
      <c r="AH20" s="72"/>
      <c r="AI20" s="65">
        <f t="shared" si="4"/>
        <v>0</v>
      </c>
      <c r="AJ20" s="68"/>
      <c r="AK20" s="92"/>
      <c r="AL20" s="77">
        <f t="shared" si="5"/>
        <v>0.68</v>
      </c>
      <c r="AM20" s="72"/>
      <c r="AN20" s="65">
        <f t="shared" si="6"/>
        <v>0</v>
      </c>
      <c r="AO20" s="68"/>
      <c r="AP20" s="92"/>
      <c r="AQ20" s="121">
        <f t="shared" si="7"/>
        <v>0.68</v>
      </c>
      <c r="AR20" s="145">
        <f t="shared" ref="AR20:AR33" si="9">+X20+AC20+AH20+AM20</f>
        <v>0.32319999999999999</v>
      </c>
      <c r="AS20" s="129">
        <f t="shared" ref="AS20:AS40" si="10">IF(AR20/AQ20&gt;100%,100%,AR20/AQ20)</f>
        <v>0.47529411764705876</v>
      </c>
      <c r="AT20" s="139" t="s">
        <v>210</v>
      </c>
      <c r="AU20" s="80"/>
    </row>
    <row r="21" spans="1:47" s="81" customFormat="1" ht="126" customHeight="1" x14ac:dyDescent="0.25">
      <c r="A21" s="82">
        <v>4</v>
      </c>
      <c r="B21" s="69" t="s">
        <v>47</v>
      </c>
      <c r="C21" s="72" t="s">
        <v>60</v>
      </c>
      <c r="D21" s="68">
        <v>3</v>
      </c>
      <c r="E21" s="83" t="s">
        <v>131</v>
      </c>
      <c r="F21" s="68" t="s">
        <v>49</v>
      </c>
      <c r="G21" s="83" t="s">
        <v>68</v>
      </c>
      <c r="H21" s="83" t="s">
        <v>69</v>
      </c>
      <c r="I21" s="84">
        <v>0.6</v>
      </c>
      <c r="J21" s="85" t="s">
        <v>52</v>
      </c>
      <c r="K21" s="64" t="s">
        <v>53</v>
      </c>
      <c r="L21" s="72">
        <v>0.12</v>
      </c>
      <c r="M21" s="72">
        <v>0.3</v>
      </c>
      <c r="N21" s="72">
        <v>0.48</v>
      </c>
      <c r="O21" s="72">
        <v>0.65</v>
      </c>
      <c r="P21" s="72">
        <f t="shared" si="0"/>
        <v>0.65</v>
      </c>
      <c r="Q21" s="89" t="s">
        <v>64</v>
      </c>
      <c r="R21" s="90" t="s">
        <v>65</v>
      </c>
      <c r="S21" s="83" t="s">
        <v>66</v>
      </c>
      <c r="T21" s="64" t="s">
        <v>57</v>
      </c>
      <c r="U21" s="91" t="s">
        <v>59</v>
      </c>
      <c r="V21" s="89" t="s">
        <v>67</v>
      </c>
      <c r="W21" s="77">
        <f t="shared" si="8"/>
        <v>0.12</v>
      </c>
      <c r="X21" s="145">
        <v>0.19739999999999999</v>
      </c>
      <c r="Y21" s="129">
        <f t="shared" ref="Y21:Y40" si="11">IF(X21/W21&gt;100%,100%,X21/W21)</f>
        <v>1</v>
      </c>
      <c r="Z21" s="134" t="s">
        <v>213</v>
      </c>
      <c r="AA21" s="139" t="s">
        <v>212</v>
      </c>
      <c r="AB21" s="77">
        <f t="shared" si="1"/>
        <v>0.3</v>
      </c>
      <c r="AC21" s="72"/>
      <c r="AD21" s="65">
        <f t="shared" si="2"/>
        <v>0</v>
      </c>
      <c r="AE21" s="68"/>
      <c r="AF21" s="92"/>
      <c r="AG21" s="77">
        <f t="shared" si="3"/>
        <v>0.48</v>
      </c>
      <c r="AH21" s="72"/>
      <c r="AI21" s="65">
        <f t="shared" si="4"/>
        <v>0</v>
      </c>
      <c r="AJ21" s="68"/>
      <c r="AK21" s="92"/>
      <c r="AL21" s="77">
        <f t="shared" si="5"/>
        <v>0.65</v>
      </c>
      <c r="AM21" s="72"/>
      <c r="AN21" s="65">
        <f t="shared" si="6"/>
        <v>0</v>
      </c>
      <c r="AO21" s="68"/>
      <c r="AP21" s="92"/>
      <c r="AQ21" s="121">
        <f t="shared" si="7"/>
        <v>0.65</v>
      </c>
      <c r="AR21" s="145">
        <f t="shared" si="9"/>
        <v>0.19739999999999999</v>
      </c>
      <c r="AS21" s="129">
        <f t="shared" si="10"/>
        <v>0.30369230769230765</v>
      </c>
      <c r="AT21" s="139" t="s">
        <v>213</v>
      </c>
      <c r="AU21" s="80"/>
    </row>
    <row r="22" spans="1:47" s="81" customFormat="1" ht="138" customHeight="1" x14ac:dyDescent="0.25">
      <c r="A22" s="82">
        <v>4</v>
      </c>
      <c r="B22" s="69" t="s">
        <v>47</v>
      </c>
      <c r="C22" s="72" t="s">
        <v>60</v>
      </c>
      <c r="D22" s="68">
        <v>4</v>
      </c>
      <c r="E22" s="83" t="s">
        <v>132</v>
      </c>
      <c r="F22" s="68" t="s">
        <v>49</v>
      </c>
      <c r="G22" s="83" t="s">
        <v>70</v>
      </c>
      <c r="H22" s="83" t="s">
        <v>71</v>
      </c>
      <c r="I22" s="93">
        <v>0.96489999999999998</v>
      </c>
      <c r="J22" s="85" t="s">
        <v>52</v>
      </c>
      <c r="K22" s="64" t="s">
        <v>53</v>
      </c>
      <c r="L22" s="72">
        <v>0.2</v>
      </c>
      <c r="M22" s="72">
        <v>0.4</v>
      </c>
      <c r="N22" s="72">
        <v>0.6</v>
      </c>
      <c r="O22" s="72">
        <v>0.95</v>
      </c>
      <c r="P22" s="72">
        <f t="shared" si="0"/>
        <v>0.95</v>
      </c>
      <c r="Q22" s="89" t="s">
        <v>64</v>
      </c>
      <c r="R22" s="90" t="s">
        <v>65</v>
      </c>
      <c r="S22" s="83" t="s">
        <v>66</v>
      </c>
      <c r="T22" s="64" t="s">
        <v>57</v>
      </c>
      <c r="U22" s="91" t="s">
        <v>59</v>
      </c>
      <c r="V22" s="89" t="s">
        <v>72</v>
      </c>
      <c r="W22" s="77">
        <f t="shared" si="8"/>
        <v>0.2</v>
      </c>
      <c r="X22" s="145">
        <v>0.28189999999999998</v>
      </c>
      <c r="Y22" s="129">
        <f t="shared" si="11"/>
        <v>1</v>
      </c>
      <c r="Z22" s="134" t="s">
        <v>214</v>
      </c>
      <c r="AA22" s="139" t="s">
        <v>212</v>
      </c>
      <c r="AB22" s="77">
        <f t="shared" si="1"/>
        <v>0.4</v>
      </c>
      <c r="AC22" s="72"/>
      <c r="AD22" s="65">
        <f t="shared" si="2"/>
        <v>0</v>
      </c>
      <c r="AE22" s="68"/>
      <c r="AF22" s="92"/>
      <c r="AG22" s="77">
        <f t="shared" si="3"/>
        <v>0.6</v>
      </c>
      <c r="AH22" s="72"/>
      <c r="AI22" s="65">
        <f t="shared" si="4"/>
        <v>0</v>
      </c>
      <c r="AJ22" s="68"/>
      <c r="AK22" s="92"/>
      <c r="AL22" s="77">
        <f t="shared" si="5"/>
        <v>0.95</v>
      </c>
      <c r="AM22" s="72"/>
      <c r="AN22" s="65">
        <f t="shared" si="6"/>
        <v>0</v>
      </c>
      <c r="AO22" s="68"/>
      <c r="AP22" s="92"/>
      <c r="AQ22" s="121">
        <f t="shared" si="7"/>
        <v>0.95</v>
      </c>
      <c r="AR22" s="145">
        <f t="shared" si="9"/>
        <v>0.28189999999999998</v>
      </c>
      <c r="AS22" s="129">
        <f t="shared" si="10"/>
        <v>0.29673684210526313</v>
      </c>
      <c r="AT22" s="139" t="s">
        <v>214</v>
      </c>
      <c r="AU22" s="80"/>
    </row>
    <row r="23" spans="1:47" s="81" customFormat="1" ht="111" customHeight="1" x14ac:dyDescent="0.25">
      <c r="A23" s="82">
        <v>4</v>
      </c>
      <c r="B23" s="69" t="s">
        <v>47</v>
      </c>
      <c r="C23" s="72" t="s">
        <v>60</v>
      </c>
      <c r="D23" s="68">
        <v>5</v>
      </c>
      <c r="E23" s="69" t="s">
        <v>133</v>
      </c>
      <c r="F23" s="68" t="s">
        <v>49</v>
      </c>
      <c r="G23" s="69" t="s">
        <v>73</v>
      </c>
      <c r="H23" s="69" t="s">
        <v>74</v>
      </c>
      <c r="I23" s="88">
        <v>0.25</v>
      </c>
      <c r="J23" s="68" t="s">
        <v>52</v>
      </c>
      <c r="K23" s="64" t="s">
        <v>53</v>
      </c>
      <c r="L23" s="72">
        <v>0.08</v>
      </c>
      <c r="M23" s="72">
        <v>0.2</v>
      </c>
      <c r="N23" s="72">
        <v>0.3</v>
      </c>
      <c r="O23" s="72">
        <v>0.45</v>
      </c>
      <c r="P23" s="72">
        <f t="shared" si="0"/>
        <v>0.45</v>
      </c>
      <c r="Q23" s="73" t="s">
        <v>64</v>
      </c>
      <c r="R23" s="74" t="s">
        <v>65</v>
      </c>
      <c r="S23" s="83" t="s">
        <v>66</v>
      </c>
      <c r="T23" s="64" t="s">
        <v>57</v>
      </c>
      <c r="U23" s="91" t="s">
        <v>59</v>
      </c>
      <c r="V23" s="89" t="s">
        <v>72</v>
      </c>
      <c r="W23" s="77">
        <f t="shared" si="8"/>
        <v>0.08</v>
      </c>
      <c r="X23" s="145">
        <v>0.1186</v>
      </c>
      <c r="Y23" s="129">
        <f t="shared" si="11"/>
        <v>1</v>
      </c>
      <c r="Z23" s="134" t="s">
        <v>215</v>
      </c>
      <c r="AA23" s="139" t="s">
        <v>212</v>
      </c>
      <c r="AB23" s="77">
        <f t="shared" si="1"/>
        <v>0.2</v>
      </c>
      <c r="AC23" s="72"/>
      <c r="AD23" s="65">
        <f t="shared" si="2"/>
        <v>0</v>
      </c>
      <c r="AE23" s="68"/>
      <c r="AF23" s="92"/>
      <c r="AG23" s="77">
        <f t="shared" si="3"/>
        <v>0.3</v>
      </c>
      <c r="AH23" s="72"/>
      <c r="AI23" s="65">
        <f t="shared" si="4"/>
        <v>0</v>
      </c>
      <c r="AJ23" s="68"/>
      <c r="AK23" s="92"/>
      <c r="AL23" s="77">
        <f t="shared" si="5"/>
        <v>0.45</v>
      </c>
      <c r="AM23" s="72"/>
      <c r="AN23" s="65">
        <f t="shared" si="6"/>
        <v>0</v>
      </c>
      <c r="AO23" s="68"/>
      <c r="AP23" s="92"/>
      <c r="AQ23" s="121">
        <f t="shared" si="7"/>
        <v>0.45</v>
      </c>
      <c r="AR23" s="145">
        <f t="shared" si="9"/>
        <v>0.1186</v>
      </c>
      <c r="AS23" s="129">
        <f t="shared" si="10"/>
        <v>0.26355555555555554</v>
      </c>
      <c r="AT23" s="139" t="s">
        <v>215</v>
      </c>
      <c r="AU23" s="80"/>
    </row>
    <row r="24" spans="1:47" s="81" customFormat="1" ht="104.25" customHeight="1" x14ac:dyDescent="0.25">
      <c r="A24" s="82">
        <v>4</v>
      </c>
      <c r="B24" s="69" t="s">
        <v>47</v>
      </c>
      <c r="C24" s="72" t="s">
        <v>60</v>
      </c>
      <c r="D24" s="68">
        <v>6</v>
      </c>
      <c r="E24" s="83" t="s">
        <v>134</v>
      </c>
      <c r="F24" s="85" t="s">
        <v>75</v>
      </c>
      <c r="G24" s="83" t="s">
        <v>76</v>
      </c>
      <c r="H24" s="83" t="s">
        <v>77</v>
      </c>
      <c r="I24" s="84">
        <v>0.95</v>
      </c>
      <c r="J24" s="85" t="s">
        <v>78</v>
      </c>
      <c r="K24" s="64" t="s">
        <v>53</v>
      </c>
      <c r="L24" s="72">
        <v>0.98</v>
      </c>
      <c r="M24" s="72">
        <v>1</v>
      </c>
      <c r="N24" s="72">
        <v>1</v>
      </c>
      <c r="O24" s="72">
        <v>1</v>
      </c>
      <c r="P24" s="72">
        <f t="shared" si="0"/>
        <v>1</v>
      </c>
      <c r="Q24" s="89" t="s">
        <v>64</v>
      </c>
      <c r="R24" s="90" t="s">
        <v>79</v>
      </c>
      <c r="S24" s="83" t="s">
        <v>80</v>
      </c>
      <c r="T24" s="64" t="s">
        <v>57</v>
      </c>
      <c r="U24" s="91" t="s">
        <v>59</v>
      </c>
      <c r="V24" s="94" t="s">
        <v>81</v>
      </c>
      <c r="W24" s="77">
        <f t="shared" si="8"/>
        <v>0.98</v>
      </c>
      <c r="X24" s="145">
        <f>348/349</f>
        <v>0.99713467048710602</v>
      </c>
      <c r="Y24" s="129">
        <f t="shared" si="11"/>
        <v>1</v>
      </c>
      <c r="Z24" s="134" t="s">
        <v>216</v>
      </c>
      <c r="AA24" s="139" t="s">
        <v>212</v>
      </c>
      <c r="AB24" s="77">
        <f t="shared" si="1"/>
        <v>1</v>
      </c>
      <c r="AC24" s="72">
        <v>0</v>
      </c>
      <c r="AD24" s="65">
        <f t="shared" si="2"/>
        <v>0</v>
      </c>
      <c r="AE24" s="68"/>
      <c r="AF24" s="92"/>
      <c r="AG24" s="77">
        <f t="shared" si="3"/>
        <v>1</v>
      </c>
      <c r="AH24" s="72">
        <v>0</v>
      </c>
      <c r="AI24" s="65">
        <f t="shared" si="4"/>
        <v>0</v>
      </c>
      <c r="AJ24" s="68"/>
      <c r="AK24" s="92"/>
      <c r="AL24" s="77">
        <f t="shared" si="5"/>
        <v>1</v>
      </c>
      <c r="AM24" s="72">
        <v>0</v>
      </c>
      <c r="AN24" s="65">
        <f t="shared" si="6"/>
        <v>0</v>
      </c>
      <c r="AO24" s="68"/>
      <c r="AP24" s="92"/>
      <c r="AQ24" s="121">
        <f t="shared" si="7"/>
        <v>1</v>
      </c>
      <c r="AR24" s="145">
        <f>AVERAGE(X24,AC24,AH24,AM24)</f>
        <v>0.24928366762177651</v>
      </c>
      <c r="AS24" s="129">
        <f t="shared" si="10"/>
        <v>0.24928366762177651</v>
      </c>
      <c r="AT24" s="139" t="s">
        <v>228</v>
      </c>
      <c r="AU24" s="80"/>
    </row>
    <row r="25" spans="1:47" s="81" customFormat="1" ht="138" customHeight="1" x14ac:dyDescent="0.25">
      <c r="A25" s="82">
        <v>4</v>
      </c>
      <c r="B25" s="69" t="s">
        <v>47</v>
      </c>
      <c r="C25" s="72" t="s">
        <v>60</v>
      </c>
      <c r="D25" s="68">
        <v>7</v>
      </c>
      <c r="E25" s="83" t="s">
        <v>82</v>
      </c>
      <c r="F25" s="68" t="s">
        <v>49</v>
      </c>
      <c r="G25" s="83" t="s">
        <v>83</v>
      </c>
      <c r="H25" s="83" t="s">
        <v>84</v>
      </c>
      <c r="I25" s="84">
        <v>1</v>
      </c>
      <c r="J25" s="85" t="s">
        <v>78</v>
      </c>
      <c r="K25" s="64" t="s">
        <v>53</v>
      </c>
      <c r="L25" s="86">
        <v>1</v>
      </c>
      <c r="M25" s="86">
        <v>1</v>
      </c>
      <c r="N25" s="86">
        <v>1</v>
      </c>
      <c r="O25" s="86">
        <v>1</v>
      </c>
      <c r="P25" s="88">
        <f t="shared" si="0"/>
        <v>1</v>
      </c>
      <c r="Q25" s="89" t="s">
        <v>64</v>
      </c>
      <c r="R25" s="90" t="s">
        <v>79</v>
      </c>
      <c r="S25" s="95" t="s">
        <v>85</v>
      </c>
      <c r="T25" s="64" t="s">
        <v>57</v>
      </c>
      <c r="U25" s="91" t="s">
        <v>59</v>
      </c>
      <c r="V25" s="94" t="s">
        <v>86</v>
      </c>
      <c r="W25" s="77">
        <f t="shared" si="8"/>
        <v>1</v>
      </c>
      <c r="X25" s="145">
        <v>1</v>
      </c>
      <c r="Y25" s="129">
        <f t="shared" si="11"/>
        <v>1</v>
      </c>
      <c r="Z25" s="134" t="s">
        <v>217</v>
      </c>
      <c r="AA25" s="139" t="s">
        <v>212</v>
      </c>
      <c r="AB25" s="77">
        <f t="shared" si="1"/>
        <v>1</v>
      </c>
      <c r="AC25" s="72">
        <v>0</v>
      </c>
      <c r="AD25" s="65">
        <f t="shared" si="2"/>
        <v>0</v>
      </c>
      <c r="AE25" s="68"/>
      <c r="AF25" s="92"/>
      <c r="AG25" s="77">
        <f t="shared" si="3"/>
        <v>1</v>
      </c>
      <c r="AH25" s="72">
        <v>0</v>
      </c>
      <c r="AI25" s="65">
        <f t="shared" si="4"/>
        <v>0</v>
      </c>
      <c r="AJ25" s="68"/>
      <c r="AK25" s="92"/>
      <c r="AL25" s="77">
        <f t="shared" si="5"/>
        <v>1</v>
      </c>
      <c r="AM25" s="72">
        <v>0</v>
      </c>
      <c r="AN25" s="65">
        <f t="shared" si="6"/>
        <v>0</v>
      </c>
      <c r="AO25" s="68"/>
      <c r="AP25" s="92"/>
      <c r="AQ25" s="121">
        <f t="shared" si="7"/>
        <v>1</v>
      </c>
      <c r="AR25" s="145">
        <f t="shared" ref="AR25:AR26" si="12">AVERAGE(X25,AC25,AH25,AM25)</f>
        <v>0.25</v>
      </c>
      <c r="AS25" s="129">
        <f t="shared" si="10"/>
        <v>0.25</v>
      </c>
      <c r="AT25" s="139" t="s">
        <v>229</v>
      </c>
      <c r="AU25" s="80"/>
    </row>
    <row r="26" spans="1:47" s="81" customFormat="1" ht="198.75" customHeight="1" x14ac:dyDescent="0.25">
      <c r="A26" s="82">
        <v>4</v>
      </c>
      <c r="B26" s="69" t="s">
        <v>47</v>
      </c>
      <c r="C26" s="72" t="s">
        <v>60</v>
      </c>
      <c r="D26" s="68">
        <v>8</v>
      </c>
      <c r="E26" s="83" t="s">
        <v>87</v>
      </c>
      <c r="F26" s="68" t="s">
        <v>49</v>
      </c>
      <c r="G26" s="83" t="s">
        <v>88</v>
      </c>
      <c r="H26" s="83" t="s">
        <v>89</v>
      </c>
      <c r="I26" s="84">
        <v>0.95</v>
      </c>
      <c r="J26" s="85" t="s">
        <v>78</v>
      </c>
      <c r="K26" s="64" t="s">
        <v>53</v>
      </c>
      <c r="L26" s="86">
        <v>0.95</v>
      </c>
      <c r="M26" s="86">
        <v>1</v>
      </c>
      <c r="N26" s="86">
        <v>1</v>
      </c>
      <c r="O26" s="86">
        <v>1</v>
      </c>
      <c r="P26" s="88">
        <f t="shared" si="0"/>
        <v>1</v>
      </c>
      <c r="Q26" s="89" t="s">
        <v>64</v>
      </c>
      <c r="R26" s="96" t="s">
        <v>90</v>
      </c>
      <c r="S26" s="83" t="s">
        <v>85</v>
      </c>
      <c r="T26" s="64" t="s">
        <v>57</v>
      </c>
      <c r="U26" s="91" t="s">
        <v>91</v>
      </c>
      <c r="V26" s="94" t="s">
        <v>85</v>
      </c>
      <c r="W26" s="77">
        <f t="shared" si="8"/>
        <v>0.95</v>
      </c>
      <c r="X26" s="145">
        <v>1</v>
      </c>
      <c r="Y26" s="129">
        <f t="shared" si="11"/>
        <v>1</v>
      </c>
      <c r="Z26" s="134" t="s">
        <v>227</v>
      </c>
      <c r="AA26" s="139" t="s">
        <v>85</v>
      </c>
      <c r="AB26" s="77">
        <f t="shared" si="1"/>
        <v>1</v>
      </c>
      <c r="AC26" s="72">
        <v>0</v>
      </c>
      <c r="AD26" s="65">
        <f t="shared" si="2"/>
        <v>0</v>
      </c>
      <c r="AE26" s="68"/>
      <c r="AF26" s="92"/>
      <c r="AG26" s="77">
        <f t="shared" si="3"/>
        <v>1</v>
      </c>
      <c r="AH26" s="72">
        <v>0</v>
      </c>
      <c r="AI26" s="65">
        <f t="shared" si="4"/>
        <v>0</v>
      </c>
      <c r="AJ26" s="68"/>
      <c r="AK26" s="92"/>
      <c r="AL26" s="77">
        <f t="shared" si="5"/>
        <v>1</v>
      </c>
      <c r="AM26" s="72">
        <v>0</v>
      </c>
      <c r="AN26" s="65">
        <f t="shared" si="6"/>
        <v>0</v>
      </c>
      <c r="AO26" s="68"/>
      <c r="AP26" s="92"/>
      <c r="AQ26" s="121">
        <f t="shared" si="7"/>
        <v>1</v>
      </c>
      <c r="AR26" s="145">
        <f t="shared" si="12"/>
        <v>0.25</v>
      </c>
      <c r="AS26" s="129">
        <f t="shared" si="10"/>
        <v>0.25</v>
      </c>
      <c r="AT26" s="139" t="s">
        <v>227</v>
      </c>
      <c r="AU26" s="80"/>
    </row>
    <row r="27" spans="1:47" s="81" customFormat="1" ht="88.5" customHeight="1" x14ac:dyDescent="0.25">
      <c r="A27" s="82">
        <v>4</v>
      </c>
      <c r="B27" s="69" t="s">
        <v>47</v>
      </c>
      <c r="C27" s="68" t="s">
        <v>92</v>
      </c>
      <c r="D27" s="68">
        <v>9</v>
      </c>
      <c r="E27" s="97" t="s">
        <v>135</v>
      </c>
      <c r="F27" s="85" t="s">
        <v>75</v>
      </c>
      <c r="G27" s="97" t="s">
        <v>93</v>
      </c>
      <c r="H27" s="97" t="s">
        <v>94</v>
      </c>
      <c r="I27" s="68" t="s">
        <v>95</v>
      </c>
      <c r="J27" s="98" t="s">
        <v>96</v>
      </c>
      <c r="K27" s="97" t="s">
        <v>97</v>
      </c>
      <c r="L27" s="68">
        <v>3780</v>
      </c>
      <c r="M27" s="68">
        <v>3780</v>
      </c>
      <c r="N27" s="68">
        <v>3780</v>
      </c>
      <c r="O27" s="68">
        <v>3780</v>
      </c>
      <c r="P27" s="99">
        <f t="shared" ref="P27:P33" si="13">SUM(L27:O27)</f>
        <v>15120</v>
      </c>
      <c r="Q27" s="100" t="s">
        <v>64</v>
      </c>
      <c r="R27" s="101" t="s">
        <v>98</v>
      </c>
      <c r="S27" s="97" t="s">
        <v>99</v>
      </c>
      <c r="T27" s="97" t="s">
        <v>100</v>
      </c>
      <c r="U27" s="102" t="s">
        <v>102</v>
      </c>
      <c r="V27" s="103" t="s">
        <v>101</v>
      </c>
      <c r="W27" s="104">
        <f t="shared" si="8"/>
        <v>3780</v>
      </c>
      <c r="X27" s="99">
        <v>3574</v>
      </c>
      <c r="Y27" s="129">
        <f t="shared" si="11"/>
        <v>0.94550264550264551</v>
      </c>
      <c r="Z27" s="134" t="s">
        <v>219</v>
      </c>
      <c r="AA27" s="139" t="s">
        <v>218</v>
      </c>
      <c r="AB27" s="104">
        <f t="shared" si="1"/>
        <v>3780</v>
      </c>
      <c r="AC27" s="99"/>
      <c r="AD27" s="65">
        <f t="shared" si="2"/>
        <v>0</v>
      </c>
      <c r="AE27" s="68"/>
      <c r="AF27" s="92"/>
      <c r="AG27" s="104">
        <f t="shared" si="3"/>
        <v>3780</v>
      </c>
      <c r="AH27" s="99"/>
      <c r="AI27" s="65">
        <f t="shared" si="4"/>
        <v>0</v>
      </c>
      <c r="AJ27" s="68"/>
      <c r="AK27" s="92"/>
      <c r="AL27" s="104">
        <f t="shared" si="5"/>
        <v>3780</v>
      </c>
      <c r="AM27" s="99"/>
      <c r="AN27" s="65">
        <f t="shared" si="6"/>
        <v>0</v>
      </c>
      <c r="AO27" s="68"/>
      <c r="AP27" s="92"/>
      <c r="AQ27" s="122">
        <f t="shared" si="7"/>
        <v>15120</v>
      </c>
      <c r="AR27" s="123">
        <f t="shared" si="9"/>
        <v>3574</v>
      </c>
      <c r="AS27" s="129">
        <f t="shared" si="10"/>
        <v>0.23637566137566138</v>
      </c>
      <c r="AT27" s="139" t="s">
        <v>219</v>
      </c>
      <c r="AU27" s="80"/>
    </row>
    <row r="28" spans="1:47" s="81" customFormat="1" ht="88.5" customHeight="1" x14ac:dyDescent="0.25">
      <c r="A28" s="82">
        <v>4</v>
      </c>
      <c r="B28" s="69" t="s">
        <v>47</v>
      </c>
      <c r="C28" s="68" t="s">
        <v>92</v>
      </c>
      <c r="D28" s="68">
        <v>10</v>
      </c>
      <c r="E28" s="97" t="s">
        <v>136</v>
      </c>
      <c r="F28" s="68" t="s">
        <v>49</v>
      </c>
      <c r="G28" s="97" t="s">
        <v>103</v>
      </c>
      <c r="H28" s="97" t="s">
        <v>104</v>
      </c>
      <c r="I28" s="68" t="s">
        <v>95</v>
      </c>
      <c r="J28" s="98" t="s">
        <v>96</v>
      </c>
      <c r="K28" s="97" t="s">
        <v>105</v>
      </c>
      <c r="L28" s="68">
        <v>1890</v>
      </c>
      <c r="M28" s="68">
        <v>1890</v>
      </c>
      <c r="N28" s="68">
        <v>1890</v>
      </c>
      <c r="O28" s="68">
        <v>1890</v>
      </c>
      <c r="P28" s="99">
        <f t="shared" si="13"/>
        <v>7560</v>
      </c>
      <c r="Q28" s="100" t="s">
        <v>64</v>
      </c>
      <c r="R28" s="101" t="s">
        <v>106</v>
      </c>
      <c r="S28" s="97" t="s">
        <v>99</v>
      </c>
      <c r="T28" s="97" t="s">
        <v>100</v>
      </c>
      <c r="U28" s="102" t="s">
        <v>102</v>
      </c>
      <c r="V28" s="103" t="s">
        <v>101</v>
      </c>
      <c r="W28" s="104">
        <f t="shared" si="8"/>
        <v>1890</v>
      </c>
      <c r="X28" s="99">
        <v>626</v>
      </c>
      <c r="Y28" s="129">
        <f t="shared" si="11"/>
        <v>0.33121693121693124</v>
      </c>
      <c r="Z28" s="134" t="s">
        <v>220</v>
      </c>
      <c r="AA28" s="139" t="s">
        <v>218</v>
      </c>
      <c r="AB28" s="104">
        <f t="shared" si="1"/>
        <v>1890</v>
      </c>
      <c r="AC28" s="99"/>
      <c r="AD28" s="65">
        <f t="shared" si="2"/>
        <v>0</v>
      </c>
      <c r="AE28" s="68"/>
      <c r="AF28" s="92"/>
      <c r="AG28" s="104">
        <f t="shared" si="3"/>
        <v>1890</v>
      </c>
      <c r="AH28" s="99"/>
      <c r="AI28" s="65">
        <f t="shared" si="4"/>
        <v>0</v>
      </c>
      <c r="AJ28" s="68"/>
      <c r="AK28" s="92"/>
      <c r="AL28" s="104">
        <f t="shared" si="5"/>
        <v>1890</v>
      </c>
      <c r="AM28" s="99"/>
      <c r="AN28" s="65">
        <f t="shared" si="6"/>
        <v>0</v>
      </c>
      <c r="AO28" s="68"/>
      <c r="AP28" s="92"/>
      <c r="AQ28" s="122">
        <f t="shared" si="7"/>
        <v>7560</v>
      </c>
      <c r="AR28" s="123">
        <f t="shared" si="9"/>
        <v>626</v>
      </c>
      <c r="AS28" s="129">
        <f t="shared" si="10"/>
        <v>8.2804232804232811E-2</v>
      </c>
      <c r="AT28" s="139" t="s">
        <v>220</v>
      </c>
      <c r="AU28" s="80"/>
    </row>
    <row r="29" spans="1:47" s="81" customFormat="1" ht="88.5" customHeight="1" x14ac:dyDescent="0.25">
      <c r="A29" s="82">
        <v>4</v>
      </c>
      <c r="B29" s="69" t="s">
        <v>47</v>
      </c>
      <c r="C29" s="68" t="s">
        <v>92</v>
      </c>
      <c r="D29" s="68">
        <v>11</v>
      </c>
      <c r="E29" s="97" t="s">
        <v>137</v>
      </c>
      <c r="F29" s="68" t="s">
        <v>49</v>
      </c>
      <c r="G29" s="97" t="s">
        <v>107</v>
      </c>
      <c r="H29" s="97" t="s">
        <v>108</v>
      </c>
      <c r="I29" s="68" t="s">
        <v>95</v>
      </c>
      <c r="J29" s="98" t="s">
        <v>96</v>
      </c>
      <c r="K29" s="97" t="s">
        <v>109</v>
      </c>
      <c r="L29" s="68">
        <v>150</v>
      </c>
      <c r="M29" s="68">
        <v>300</v>
      </c>
      <c r="N29" s="68">
        <v>350</v>
      </c>
      <c r="O29" s="68">
        <v>200</v>
      </c>
      <c r="P29" s="99">
        <f t="shared" si="13"/>
        <v>1000</v>
      </c>
      <c r="Q29" s="100" t="s">
        <v>64</v>
      </c>
      <c r="R29" s="101" t="s">
        <v>110</v>
      </c>
      <c r="S29" s="97" t="s">
        <v>111</v>
      </c>
      <c r="T29" s="97" t="s">
        <v>100</v>
      </c>
      <c r="U29" s="102" t="s">
        <v>102</v>
      </c>
      <c r="V29" s="103" t="s">
        <v>112</v>
      </c>
      <c r="W29" s="104">
        <f t="shared" si="8"/>
        <v>150</v>
      </c>
      <c r="X29" s="99">
        <v>177</v>
      </c>
      <c r="Y29" s="129">
        <f t="shared" si="11"/>
        <v>1</v>
      </c>
      <c r="Z29" s="134" t="s">
        <v>221</v>
      </c>
      <c r="AA29" s="139" t="s">
        <v>218</v>
      </c>
      <c r="AB29" s="104">
        <f t="shared" si="1"/>
        <v>300</v>
      </c>
      <c r="AC29" s="99"/>
      <c r="AD29" s="65">
        <f t="shared" si="2"/>
        <v>0</v>
      </c>
      <c r="AE29" s="68"/>
      <c r="AF29" s="92"/>
      <c r="AG29" s="104">
        <f t="shared" si="3"/>
        <v>350</v>
      </c>
      <c r="AH29" s="99"/>
      <c r="AI29" s="65">
        <f t="shared" si="4"/>
        <v>0</v>
      </c>
      <c r="AJ29" s="68"/>
      <c r="AK29" s="92"/>
      <c r="AL29" s="104">
        <f t="shared" si="5"/>
        <v>200</v>
      </c>
      <c r="AM29" s="99"/>
      <c r="AN29" s="65">
        <f t="shared" si="6"/>
        <v>0</v>
      </c>
      <c r="AO29" s="68"/>
      <c r="AP29" s="92"/>
      <c r="AQ29" s="122">
        <f t="shared" si="7"/>
        <v>1000</v>
      </c>
      <c r="AR29" s="123">
        <f t="shared" si="9"/>
        <v>177</v>
      </c>
      <c r="AS29" s="129">
        <f t="shared" si="10"/>
        <v>0.17699999999999999</v>
      </c>
      <c r="AT29" s="139" t="s">
        <v>221</v>
      </c>
      <c r="AU29" s="80"/>
    </row>
    <row r="30" spans="1:47" s="81" customFormat="1" ht="88.5" customHeight="1" x14ac:dyDescent="0.25">
      <c r="A30" s="82">
        <v>4</v>
      </c>
      <c r="B30" s="69" t="s">
        <v>47</v>
      </c>
      <c r="C30" s="68" t="s">
        <v>92</v>
      </c>
      <c r="D30" s="68">
        <v>12</v>
      </c>
      <c r="E30" s="97" t="s">
        <v>138</v>
      </c>
      <c r="F30" s="85" t="s">
        <v>75</v>
      </c>
      <c r="G30" s="97" t="s">
        <v>113</v>
      </c>
      <c r="H30" s="97" t="s">
        <v>114</v>
      </c>
      <c r="I30" s="68" t="s">
        <v>95</v>
      </c>
      <c r="J30" s="98" t="s">
        <v>96</v>
      </c>
      <c r="K30" s="97" t="s">
        <v>115</v>
      </c>
      <c r="L30" s="68">
        <v>180</v>
      </c>
      <c r="M30" s="68">
        <v>360</v>
      </c>
      <c r="N30" s="68">
        <v>420</v>
      </c>
      <c r="O30" s="68">
        <v>240</v>
      </c>
      <c r="P30" s="99">
        <f t="shared" si="13"/>
        <v>1200</v>
      </c>
      <c r="Q30" s="100" t="s">
        <v>64</v>
      </c>
      <c r="R30" s="101" t="s">
        <v>110</v>
      </c>
      <c r="S30" s="97" t="s">
        <v>111</v>
      </c>
      <c r="T30" s="97" t="s">
        <v>100</v>
      </c>
      <c r="U30" s="102" t="s">
        <v>102</v>
      </c>
      <c r="V30" s="103" t="s">
        <v>112</v>
      </c>
      <c r="W30" s="104">
        <f t="shared" si="8"/>
        <v>180</v>
      </c>
      <c r="X30" s="99">
        <v>280</v>
      </c>
      <c r="Y30" s="129">
        <f t="shared" si="11"/>
        <v>1</v>
      </c>
      <c r="Z30" s="134" t="s">
        <v>222</v>
      </c>
      <c r="AA30" s="139" t="s">
        <v>218</v>
      </c>
      <c r="AB30" s="104">
        <f t="shared" si="1"/>
        <v>360</v>
      </c>
      <c r="AC30" s="99"/>
      <c r="AD30" s="65">
        <f t="shared" si="2"/>
        <v>0</v>
      </c>
      <c r="AE30" s="68"/>
      <c r="AF30" s="92"/>
      <c r="AG30" s="104">
        <f t="shared" si="3"/>
        <v>420</v>
      </c>
      <c r="AH30" s="99"/>
      <c r="AI30" s="65">
        <f t="shared" si="4"/>
        <v>0</v>
      </c>
      <c r="AJ30" s="68"/>
      <c r="AK30" s="92"/>
      <c r="AL30" s="104">
        <f t="shared" si="5"/>
        <v>240</v>
      </c>
      <c r="AM30" s="99"/>
      <c r="AN30" s="65">
        <f t="shared" si="6"/>
        <v>0</v>
      </c>
      <c r="AO30" s="68"/>
      <c r="AP30" s="92"/>
      <c r="AQ30" s="122">
        <f t="shared" si="7"/>
        <v>1200</v>
      </c>
      <c r="AR30" s="123">
        <f t="shared" si="9"/>
        <v>280</v>
      </c>
      <c r="AS30" s="129">
        <f t="shared" si="10"/>
        <v>0.23333333333333334</v>
      </c>
      <c r="AT30" s="139" t="s">
        <v>222</v>
      </c>
      <c r="AU30" s="80"/>
    </row>
    <row r="31" spans="1:47" s="81" customFormat="1" ht="88.5" customHeight="1" x14ac:dyDescent="0.25">
      <c r="A31" s="82">
        <v>4</v>
      </c>
      <c r="B31" s="69" t="s">
        <v>47</v>
      </c>
      <c r="C31" s="68" t="s">
        <v>92</v>
      </c>
      <c r="D31" s="68">
        <v>13</v>
      </c>
      <c r="E31" s="97" t="s">
        <v>139</v>
      </c>
      <c r="F31" s="85" t="s">
        <v>75</v>
      </c>
      <c r="G31" s="97" t="s">
        <v>116</v>
      </c>
      <c r="H31" s="97" t="s">
        <v>117</v>
      </c>
      <c r="I31" s="68" t="s">
        <v>95</v>
      </c>
      <c r="J31" s="98" t="s">
        <v>96</v>
      </c>
      <c r="K31" s="97" t="s">
        <v>118</v>
      </c>
      <c r="L31" s="68">
        <v>19</v>
      </c>
      <c r="M31" s="68">
        <v>30</v>
      </c>
      <c r="N31" s="68">
        <v>30</v>
      </c>
      <c r="O31" s="68">
        <v>24</v>
      </c>
      <c r="P31" s="99">
        <f t="shared" si="13"/>
        <v>103</v>
      </c>
      <c r="Q31" s="100" t="s">
        <v>64</v>
      </c>
      <c r="R31" s="105" t="s">
        <v>119</v>
      </c>
      <c r="S31" s="97" t="s">
        <v>120</v>
      </c>
      <c r="T31" s="97" t="s">
        <v>100</v>
      </c>
      <c r="U31" s="97" t="s">
        <v>100</v>
      </c>
      <c r="V31" s="103" t="s">
        <v>119</v>
      </c>
      <c r="W31" s="104">
        <f t="shared" si="8"/>
        <v>19</v>
      </c>
      <c r="X31" s="99">
        <v>67</v>
      </c>
      <c r="Y31" s="129">
        <f t="shared" si="11"/>
        <v>1</v>
      </c>
      <c r="Z31" s="134" t="s">
        <v>223</v>
      </c>
      <c r="AA31" s="139" t="s">
        <v>224</v>
      </c>
      <c r="AB31" s="104">
        <f t="shared" si="1"/>
        <v>30</v>
      </c>
      <c r="AC31" s="99"/>
      <c r="AD31" s="65">
        <f t="shared" si="2"/>
        <v>0</v>
      </c>
      <c r="AE31" s="68"/>
      <c r="AF31" s="92"/>
      <c r="AG31" s="104">
        <f t="shared" si="3"/>
        <v>30</v>
      </c>
      <c r="AH31" s="99"/>
      <c r="AI31" s="65">
        <f t="shared" si="4"/>
        <v>0</v>
      </c>
      <c r="AJ31" s="68"/>
      <c r="AK31" s="92"/>
      <c r="AL31" s="104">
        <f t="shared" si="5"/>
        <v>24</v>
      </c>
      <c r="AM31" s="99"/>
      <c r="AN31" s="65">
        <f t="shared" si="6"/>
        <v>0</v>
      </c>
      <c r="AO31" s="68"/>
      <c r="AP31" s="92"/>
      <c r="AQ31" s="122">
        <f t="shared" si="7"/>
        <v>103</v>
      </c>
      <c r="AR31" s="123">
        <f t="shared" si="9"/>
        <v>67</v>
      </c>
      <c r="AS31" s="129">
        <f t="shared" si="10"/>
        <v>0.65048543689320393</v>
      </c>
      <c r="AT31" s="139" t="s">
        <v>223</v>
      </c>
      <c r="AU31" s="80"/>
    </row>
    <row r="32" spans="1:47" s="81" customFormat="1" ht="88.5" customHeight="1" x14ac:dyDescent="0.25">
      <c r="A32" s="82">
        <v>4</v>
      </c>
      <c r="B32" s="69" t="s">
        <v>47</v>
      </c>
      <c r="C32" s="68" t="s">
        <v>92</v>
      </c>
      <c r="D32" s="68">
        <v>14</v>
      </c>
      <c r="E32" s="97" t="s">
        <v>140</v>
      </c>
      <c r="F32" s="85" t="s">
        <v>75</v>
      </c>
      <c r="G32" s="97" t="s">
        <v>121</v>
      </c>
      <c r="H32" s="97" t="s">
        <v>122</v>
      </c>
      <c r="I32" s="68" t="s">
        <v>95</v>
      </c>
      <c r="J32" s="98" t="s">
        <v>96</v>
      </c>
      <c r="K32" s="97" t="s">
        <v>118</v>
      </c>
      <c r="L32" s="68">
        <v>45</v>
      </c>
      <c r="M32" s="68">
        <v>60</v>
      </c>
      <c r="N32" s="68">
        <v>60</v>
      </c>
      <c r="O32" s="68">
        <v>55</v>
      </c>
      <c r="P32" s="99">
        <f t="shared" si="13"/>
        <v>220</v>
      </c>
      <c r="Q32" s="100" t="s">
        <v>64</v>
      </c>
      <c r="R32" s="105" t="s">
        <v>119</v>
      </c>
      <c r="S32" s="97" t="s">
        <v>120</v>
      </c>
      <c r="T32" s="97" t="s">
        <v>100</v>
      </c>
      <c r="U32" s="97" t="s">
        <v>100</v>
      </c>
      <c r="V32" s="103" t="s">
        <v>119</v>
      </c>
      <c r="W32" s="104">
        <f t="shared" si="8"/>
        <v>45</v>
      </c>
      <c r="X32" s="99">
        <v>45</v>
      </c>
      <c r="Y32" s="129">
        <f t="shared" si="11"/>
        <v>1</v>
      </c>
      <c r="Z32" s="134" t="s">
        <v>225</v>
      </c>
      <c r="AA32" s="139" t="s">
        <v>224</v>
      </c>
      <c r="AB32" s="104">
        <f t="shared" si="1"/>
        <v>60</v>
      </c>
      <c r="AC32" s="99"/>
      <c r="AD32" s="65">
        <f t="shared" si="2"/>
        <v>0</v>
      </c>
      <c r="AE32" s="68"/>
      <c r="AF32" s="92"/>
      <c r="AG32" s="104">
        <f t="shared" si="3"/>
        <v>60</v>
      </c>
      <c r="AH32" s="99"/>
      <c r="AI32" s="65">
        <f t="shared" si="4"/>
        <v>0</v>
      </c>
      <c r="AJ32" s="68"/>
      <c r="AK32" s="92"/>
      <c r="AL32" s="104">
        <f t="shared" si="5"/>
        <v>55</v>
      </c>
      <c r="AM32" s="99"/>
      <c r="AN32" s="65">
        <f t="shared" si="6"/>
        <v>0</v>
      </c>
      <c r="AO32" s="68"/>
      <c r="AP32" s="92"/>
      <c r="AQ32" s="122">
        <f t="shared" si="7"/>
        <v>220</v>
      </c>
      <c r="AR32" s="123">
        <f t="shared" si="9"/>
        <v>45</v>
      </c>
      <c r="AS32" s="129">
        <f t="shared" si="10"/>
        <v>0.20454545454545456</v>
      </c>
      <c r="AT32" s="139" t="s">
        <v>225</v>
      </c>
      <c r="AU32" s="80"/>
    </row>
    <row r="33" spans="1:49" s="81" customFormat="1" ht="88.5" customHeight="1" thickBot="1" x14ac:dyDescent="0.3">
      <c r="A33" s="82">
        <v>4</v>
      </c>
      <c r="B33" s="69" t="s">
        <v>47</v>
      </c>
      <c r="C33" s="68" t="s">
        <v>92</v>
      </c>
      <c r="D33" s="68">
        <v>15</v>
      </c>
      <c r="E33" s="97" t="s">
        <v>141</v>
      </c>
      <c r="F33" s="85" t="s">
        <v>75</v>
      </c>
      <c r="G33" s="106" t="s">
        <v>123</v>
      </c>
      <c r="H33" s="106" t="s">
        <v>124</v>
      </c>
      <c r="I33" s="107" t="s">
        <v>95</v>
      </c>
      <c r="J33" s="108" t="s">
        <v>96</v>
      </c>
      <c r="K33" s="106" t="s">
        <v>118</v>
      </c>
      <c r="L33" s="107">
        <v>3</v>
      </c>
      <c r="M33" s="107">
        <v>6</v>
      </c>
      <c r="N33" s="107">
        <v>6</v>
      </c>
      <c r="O33" s="107">
        <v>6</v>
      </c>
      <c r="P33" s="99">
        <f t="shared" si="13"/>
        <v>21</v>
      </c>
      <c r="Q33" s="109" t="s">
        <v>64</v>
      </c>
      <c r="R33" s="105" t="s">
        <v>119</v>
      </c>
      <c r="S33" s="97" t="s">
        <v>120</v>
      </c>
      <c r="T33" s="97" t="s">
        <v>100</v>
      </c>
      <c r="U33" s="97" t="s">
        <v>100</v>
      </c>
      <c r="V33" s="110" t="s">
        <v>119</v>
      </c>
      <c r="W33" s="104">
        <f t="shared" si="8"/>
        <v>3</v>
      </c>
      <c r="X33" s="99">
        <v>9</v>
      </c>
      <c r="Y33" s="129">
        <f t="shared" si="11"/>
        <v>1</v>
      </c>
      <c r="Z33" s="134" t="s">
        <v>226</v>
      </c>
      <c r="AA33" s="139" t="s">
        <v>224</v>
      </c>
      <c r="AB33" s="104">
        <f t="shared" si="1"/>
        <v>6</v>
      </c>
      <c r="AC33" s="99"/>
      <c r="AD33" s="65">
        <f t="shared" si="2"/>
        <v>0</v>
      </c>
      <c r="AE33" s="68"/>
      <c r="AF33" s="92"/>
      <c r="AG33" s="104">
        <f t="shared" si="3"/>
        <v>6</v>
      </c>
      <c r="AH33" s="99"/>
      <c r="AI33" s="65">
        <f t="shared" si="4"/>
        <v>0</v>
      </c>
      <c r="AJ33" s="68"/>
      <c r="AK33" s="92"/>
      <c r="AL33" s="104">
        <f t="shared" si="5"/>
        <v>6</v>
      </c>
      <c r="AM33" s="99"/>
      <c r="AN33" s="65">
        <f t="shared" si="6"/>
        <v>0</v>
      </c>
      <c r="AO33" s="68"/>
      <c r="AP33" s="92"/>
      <c r="AQ33" s="122">
        <f t="shared" si="7"/>
        <v>21</v>
      </c>
      <c r="AR33" s="123">
        <f t="shared" si="9"/>
        <v>9</v>
      </c>
      <c r="AS33" s="129">
        <f t="shared" si="10"/>
        <v>0.42857142857142855</v>
      </c>
      <c r="AT33" s="139" t="s">
        <v>226</v>
      </c>
      <c r="AU33" s="80"/>
    </row>
    <row r="34" spans="1:49" s="31" customFormat="1" ht="16.5" thickBot="1" x14ac:dyDescent="0.3">
      <c r="A34" s="254" t="s">
        <v>125</v>
      </c>
      <c r="B34" s="255"/>
      <c r="C34" s="255"/>
      <c r="D34" s="255"/>
      <c r="E34" s="256"/>
      <c r="F34" s="54"/>
      <c r="G34" s="55"/>
      <c r="H34" s="55"/>
      <c r="I34" s="55"/>
      <c r="J34" s="55"/>
      <c r="K34" s="55"/>
      <c r="L34" s="55"/>
      <c r="M34" s="55"/>
      <c r="N34" s="55"/>
      <c r="O34" s="55"/>
      <c r="P34" s="55"/>
      <c r="Q34" s="55"/>
      <c r="R34" s="55"/>
      <c r="S34" s="55"/>
      <c r="T34" s="55"/>
      <c r="U34" s="55"/>
      <c r="V34" s="56"/>
      <c r="W34" s="257"/>
      <c r="X34" s="258"/>
      <c r="Y34" s="130">
        <f>AVERAGE(Y19:Y33)*80%</f>
        <v>0.75866969009826157</v>
      </c>
      <c r="Z34" s="135"/>
      <c r="AA34" s="140"/>
      <c r="AB34" s="259"/>
      <c r="AC34" s="258"/>
      <c r="AD34" s="124">
        <f>AVERAGE(AD19:AD33)</f>
        <v>0</v>
      </c>
      <c r="AE34" s="260"/>
      <c r="AF34" s="261"/>
      <c r="AG34" s="259"/>
      <c r="AH34" s="258"/>
      <c r="AI34" s="124">
        <f>AVERAGE(AI19:AI33)</f>
        <v>0</v>
      </c>
      <c r="AJ34" s="260"/>
      <c r="AK34" s="261"/>
      <c r="AL34" s="262"/>
      <c r="AM34" s="263"/>
      <c r="AN34" s="124">
        <f>AVERAGE(AN19:AN33)</f>
        <v>0</v>
      </c>
      <c r="AO34" s="260"/>
      <c r="AP34" s="261"/>
      <c r="AQ34" s="259"/>
      <c r="AR34" s="258"/>
      <c r="AS34" s="130">
        <f>AVERAGE(AS19:AS33)*80%</f>
        <v>0.21875616203441473</v>
      </c>
      <c r="AT34" s="142"/>
      <c r="AU34" s="30"/>
    </row>
    <row r="35" spans="1:49" s="43" customFormat="1" ht="90" x14ac:dyDescent="0.25">
      <c r="A35" s="32">
        <v>7</v>
      </c>
      <c r="B35" s="33" t="s">
        <v>126</v>
      </c>
      <c r="C35" s="34" t="s">
        <v>142</v>
      </c>
      <c r="D35" s="32" t="s">
        <v>143</v>
      </c>
      <c r="E35" s="33" t="s">
        <v>144</v>
      </c>
      <c r="F35" s="33" t="s">
        <v>145</v>
      </c>
      <c r="G35" s="33" t="s">
        <v>146</v>
      </c>
      <c r="H35" s="33" t="s">
        <v>147</v>
      </c>
      <c r="I35" s="111" t="s">
        <v>148</v>
      </c>
      <c r="J35" s="33" t="s">
        <v>149</v>
      </c>
      <c r="K35" s="33" t="s">
        <v>150</v>
      </c>
      <c r="L35" s="35" t="s">
        <v>151</v>
      </c>
      <c r="M35" s="112">
        <v>0.8</v>
      </c>
      <c r="N35" s="35" t="s">
        <v>151</v>
      </c>
      <c r="O35" s="112">
        <v>0.8</v>
      </c>
      <c r="P35" s="113">
        <v>0.8</v>
      </c>
      <c r="Q35" s="36" t="s">
        <v>64</v>
      </c>
      <c r="R35" s="37" t="s">
        <v>152</v>
      </c>
      <c r="S35" s="33" t="s">
        <v>153</v>
      </c>
      <c r="T35" s="33" t="s">
        <v>154</v>
      </c>
      <c r="U35" s="38" t="s">
        <v>155</v>
      </c>
      <c r="V35" s="39" t="s">
        <v>156</v>
      </c>
      <c r="W35" s="40" t="str">
        <f>L35</f>
        <v>No programada</v>
      </c>
      <c r="X35" s="35" t="s">
        <v>151</v>
      </c>
      <c r="Y35" s="146" t="s">
        <v>151</v>
      </c>
      <c r="Z35" s="136" t="s">
        <v>230</v>
      </c>
      <c r="AA35" s="141" t="s">
        <v>151</v>
      </c>
      <c r="AB35" s="114">
        <f>M35</f>
        <v>0.8</v>
      </c>
      <c r="AC35" s="35"/>
      <c r="AD35" s="125">
        <v>0</v>
      </c>
      <c r="AE35" s="35"/>
      <c r="AF35" s="41"/>
      <c r="AG35" s="40" t="str">
        <f>N35</f>
        <v>No programada</v>
      </c>
      <c r="AH35" s="35"/>
      <c r="AI35" s="125">
        <v>0</v>
      </c>
      <c r="AJ35" s="35"/>
      <c r="AK35" s="41"/>
      <c r="AL35" s="114">
        <f>P35</f>
        <v>0.8</v>
      </c>
      <c r="AM35" s="35"/>
      <c r="AN35" s="125">
        <v>0</v>
      </c>
      <c r="AO35" s="35"/>
      <c r="AP35" s="41"/>
      <c r="AQ35" s="126">
        <f>P35</f>
        <v>0.8</v>
      </c>
      <c r="AR35" s="149">
        <v>0</v>
      </c>
      <c r="AS35" s="146">
        <f t="shared" si="10"/>
        <v>0</v>
      </c>
      <c r="AT35" s="136" t="s">
        <v>230</v>
      </c>
      <c r="AU35" s="42"/>
    </row>
    <row r="36" spans="1:49" s="170" customFormat="1" ht="105" x14ac:dyDescent="0.3">
      <c r="A36" s="151">
        <v>7</v>
      </c>
      <c r="B36" s="152" t="s">
        <v>126</v>
      </c>
      <c r="C36" s="151" t="s">
        <v>142</v>
      </c>
      <c r="D36" s="151" t="s">
        <v>157</v>
      </c>
      <c r="E36" s="152" t="s">
        <v>158</v>
      </c>
      <c r="F36" s="152" t="s">
        <v>145</v>
      </c>
      <c r="G36" s="152" t="s">
        <v>159</v>
      </c>
      <c r="H36" s="152" t="s">
        <v>160</v>
      </c>
      <c r="I36" s="152" t="s">
        <v>161</v>
      </c>
      <c r="J36" s="152" t="s">
        <v>149</v>
      </c>
      <c r="K36" s="152" t="s">
        <v>162</v>
      </c>
      <c r="L36" s="153">
        <v>1</v>
      </c>
      <c r="M36" s="153">
        <v>1</v>
      </c>
      <c r="N36" s="153">
        <v>1</v>
      </c>
      <c r="O36" s="153">
        <v>1</v>
      </c>
      <c r="P36" s="154">
        <v>1</v>
      </c>
      <c r="Q36" s="155" t="s">
        <v>64</v>
      </c>
      <c r="R36" s="156" t="s">
        <v>163</v>
      </c>
      <c r="S36" s="152" t="s">
        <v>164</v>
      </c>
      <c r="T36" s="157" t="s">
        <v>154</v>
      </c>
      <c r="U36" s="158" t="s">
        <v>165</v>
      </c>
      <c r="V36" s="155" t="s">
        <v>166</v>
      </c>
      <c r="W36" s="159">
        <f t="shared" ref="W36:W40" si="14">L36</f>
        <v>1</v>
      </c>
      <c r="X36" s="171">
        <v>0.81820000000000004</v>
      </c>
      <c r="Y36" s="161">
        <f t="shared" si="11"/>
        <v>0.81820000000000004</v>
      </c>
      <c r="Z36" s="162" t="s">
        <v>237</v>
      </c>
      <c r="AA36" s="163" t="s">
        <v>236</v>
      </c>
      <c r="AB36" s="164">
        <f t="shared" ref="AB36:AB40" si="15">M36</f>
        <v>1</v>
      </c>
      <c r="AC36" s="160"/>
      <c r="AD36" s="165">
        <v>0</v>
      </c>
      <c r="AE36" s="160"/>
      <c r="AF36" s="166"/>
      <c r="AG36" s="167">
        <f t="shared" ref="AG36:AG40" si="16">N36</f>
        <v>1</v>
      </c>
      <c r="AH36" s="160"/>
      <c r="AI36" s="165">
        <v>0</v>
      </c>
      <c r="AJ36" s="160"/>
      <c r="AK36" s="166"/>
      <c r="AL36" s="164">
        <f t="shared" ref="AL36:AL40" si="17">P36</f>
        <v>1</v>
      </c>
      <c r="AM36" s="160"/>
      <c r="AN36" s="165">
        <v>0</v>
      </c>
      <c r="AO36" s="160"/>
      <c r="AP36" s="166"/>
      <c r="AQ36" s="168">
        <f t="shared" ref="AQ36:AQ40" si="18">P36</f>
        <v>1</v>
      </c>
      <c r="AR36" s="172">
        <f>81.82%*25%</f>
        <v>0.20454999999999998</v>
      </c>
      <c r="AS36" s="161">
        <f t="shared" si="10"/>
        <v>0.20454999999999998</v>
      </c>
      <c r="AT36" s="163" t="s">
        <v>238</v>
      </c>
      <c r="AU36" s="169"/>
    </row>
    <row r="37" spans="1:49" s="48" customFormat="1" ht="105" x14ac:dyDescent="0.3">
      <c r="A37" s="44">
        <v>7</v>
      </c>
      <c r="B37" s="45" t="s">
        <v>126</v>
      </c>
      <c r="C37" s="34" t="s">
        <v>167</v>
      </c>
      <c r="D37" s="44" t="s">
        <v>168</v>
      </c>
      <c r="E37" s="45" t="s">
        <v>169</v>
      </c>
      <c r="F37" s="45" t="s">
        <v>145</v>
      </c>
      <c r="G37" s="45" t="s">
        <v>170</v>
      </c>
      <c r="H37" s="45" t="s">
        <v>171</v>
      </c>
      <c r="I37" s="45" t="s">
        <v>161</v>
      </c>
      <c r="J37" s="45" t="s">
        <v>149</v>
      </c>
      <c r="K37" s="45" t="s">
        <v>172</v>
      </c>
      <c r="L37" s="35" t="s">
        <v>151</v>
      </c>
      <c r="M37" s="112">
        <v>1</v>
      </c>
      <c r="N37" s="112">
        <v>1</v>
      </c>
      <c r="O37" s="112">
        <v>1</v>
      </c>
      <c r="P37" s="113">
        <v>1</v>
      </c>
      <c r="Q37" s="117" t="s">
        <v>64</v>
      </c>
      <c r="R37" s="47" t="s">
        <v>173</v>
      </c>
      <c r="S37" s="45" t="s">
        <v>174</v>
      </c>
      <c r="T37" s="33" t="s">
        <v>154</v>
      </c>
      <c r="U37" s="38" t="s">
        <v>175</v>
      </c>
      <c r="V37" s="46" t="s">
        <v>176</v>
      </c>
      <c r="W37" s="40" t="str">
        <f t="shared" si="14"/>
        <v>No programada</v>
      </c>
      <c r="X37" s="35" t="s">
        <v>151</v>
      </c>
      <c r="Y37" s="146" t="s">
        <v>151</v>
      </c>
      <c r="Z37" s="136" t="s">
        <v>230</v>
      </c>
      <c r="AA37" s="141" t="s">
        <v>151</v>
      </c>
      <c r="AB37" s="114">
        <f t="shared" si="15"/>
        <v>1</v>
      </c>
      <c r="AC37" s="35"/>
      <c r="AD37" s="125">
        <v>0</v>
      </c>
      <c r="AE37" s="35"/>
      <c r="AF37" s="41"/>
      <c r="AG37" s="116">
        <f t="shared" si="16"/>
        <v>1</v>
      </c>
      <c r="AH37" s="35"/>
      <c r="AI37" s="125">
        <v>0</v>
      </c>
      <c r="AJ37" s="35"/>
      <c r="AK37" s="41"/>
      <c r="AL37" s="114">
        <f t="shared" si="17"/>
        <v>1</v>
      </c>
      <c r="AM37" s="35"/>
      <c r="AN37" s="125">
        <v>0</v>
      </c>
      <c r="AO37" s="35"/>
      <c r="AP37" s="41"/>
      <c r="AQ37" s="126">
        <f t="shared" si="18"/>
        <v>1</v>
      </c>
      <c r="AR37" s="149">
        <v>0</v>
      </c>
      <c r="AS37" s="146">
        <f t="shared" si="10"/>
        <v>0</v>
      </c>
      <c r="AT37" s="136" t="s">
        <v>230</v>
      </c>
      <c r="AU37" s="42"/>
    </row>
    <row r="38" spans="1:49" s="48" customFormat="1" ht="117.75" customHeight="1" x14ac:dyDescent="0.3">
      <c r="A38" s="44">
        <v>7</v>
      </c>
      <c r="B38" s="45" t="s">
        <v>126</v>
      </c>
      <c r="C38" s="34" t="s">
        <v>142</v>
      </c>
      <c r="D38" s="44" t="s">
        <v>177</v>
      </c>
      <c r="E38" s="45" t="s">
        <v>178</v>
      </c>
      <c r="F38" s="45" t="s">
        <v>145</v>
      </c>
      <c r="G38" s="45" t="s">
        <v>179</v>
      </c>
      <c r="H38" s="45" t="s">
        <v>180</v>
      </c>
      <c r="I38" s="45" t="s">
        <v>161</v>
      </c>
      <c r="J38" s="45" t="s">
        <v>149</v>
      </c>
      <c r="K38" s="45" t="s">
        <v>181</v>
      </c>
      <c r="L38" s="112">
        <v>1</v>
      </c>
      <c r="M38" s="35" t="s">
        <v>151</v>
      </c>
      <c r="N38" s="35" t="s">
        <v>151</v>
      </c>
      <c r="O38" s="112">
        <v>1</v>
      </c>
      <c r="P38" s="113">
        <v>1</v>
      </c>
      <c r="Q38" s="117" t="s">
        <v>64</v>
      </c>
      <c r="R38" s="47" t="s">
        <v>182</v>
      </c>
      <c r="S38" s="45" t="s">
        <v>183</v>
      </c>
      <c r="T38" s="33" t="s">
        <v>154</v>
      </c>
      <c r="U38" s="38" t="s">
        <v>165</v>
      </c>
      <c r="V38" s="46" t="s">
        <v>183</v>
      </c>
      <c r="W38" s="116">
        <f t="shared" si="14"/>
        <v>1</v>
      </c>
      <c r="X38" s="112">
        <v>1</v>
      </c>
      <c r="Y38" s="146">
        <f t="shared" si="11"/>
        <v>1</v>
      </c>
      <c r="Z38" s="136" t="s">
        <v>231</v>
      </c>
      <c r="AA38" s="141" t="s">
        <v>232</v>
      </c>
      <c r="AB38" s="114" t="str">
        <f t="shared" si="15"/>
        <v>No programada</v>
      </c>
      <c r="AC38" s="35"/>
      <c r="AD38" s="125">
        <v>0</v>
      </c>
      <c r="AE38" s="35"/>
      <c r="AF38" s="41"/>
      <c r="AG38" s="40" t="str">
        <f t="shared" si="16"/>
        <v>No programada</v>
      </c>
      <c r="AH38" s="35"/>
      <c r="AI38" s="125">
        <v>0</v>
      </c>
      <c r="AJ38" s="35"/>
      <c r="AK38" s="41"/>
      <c r="AL38" s="114">
        <f t="shared" si="17"/>
        <v>1</v>
      </c>
      <c r="AM38" s="35"/>
      <c r="AN38" s="125">
        <v>0</v>
      </c>
      <c r="AO38" s="35"/>
      <c r="AP38" s="41"/>
      <c r="AQ38" s="126">
        <f t="shared" si="18"/>
        <v>1</v>
      </c>
      <c r="AR38" s="149">
        <v>0.5</v>
      </c>
      <c r="AS38" s="146">
        <f t="shared" si="10"/>
        <v>0.5</v>
      </c>
      <c r="AT38" s="141" t="s">
        <v>231</v>
      </c>
      <c r="AU38" s="42"/>
    </row>
    <row r="39" spans="1:49" s="48" customFormat="1" ht="118.5" customHeight="1" x14ac:dyDescent="0.3">
      <c r="A39" s="44">
        <v>5</v>
      </c>
      <c r="B39" s="45" t="s">
        <v>184</v>
      </c>
      <c r="C39" s="34" t="s">
        <v>185</v>
      </c>
      <c r="D39" s="44" t="s">
        <v>186</v>
      </c>
      <c r="E39" s="45" t="s">
        <v>187</v>
      </c>
      <c r="F39" s="45" t="s">
        <v>145</v>
      </c>
      <c r="G39" s="45" t="s">
        <v>188</v>
      </c>
      <c r="H39" s="45" t="s">
        <v>189</v>
      </c>
      <c r="I39" s="45" t="s">
        <v>161</v>
      </c>
      <c r="J39" s="45" t="s">
        <v>52</v>
      </c>
      <c r="K39" s="45" t="s">
        <v>188</v>
      </c>
      <c r="L39" s="112">
        <v>0.33</v>
      </c>
      <c r="M39" s="112">
        <v>0.67</v>
      </c>
      <c r="N39" s="112">
        <v>0.84</v>
      </c>
      <c r="O39" s="112">
        <v>1</v>
      </c>
      <c r="P39" s="113">
        <v>1</v>
      </c>
      <c r="Q39" s="117" t="s">
        <v>64</v>
      </c>
      <c r="R39" s="47" t="s">
        <v>190</v>
      </c>
      <c r="S39" s="45" t="s">
        <v>191</v>
      </c>
      <c r="T39" s="33" t="s">
        <v>154</v>
      </c>
      <c r="U39" s="38" t="s">
        <v>192</v>
      </c>
      <c r="V39" s="46" t="s">
        <v>193</v>
      </c>
      <c r="W39" s="115">
        <f t="shared" si="14"/>
        <v>0.33</v>
      </c>
      <c r="X39" s="149">
        <v>0.33</v>
      </c>
      <c r="Y39" s="146">
        <f t="shared" si="11"/>
        <v>1</v>
      </c>
      <c r="Z39" s="136" t="s">
        <v>234</v>
      </c>
      <c r="AA39" s="141" t="s">
        <v>233</v>
      </c>
      <c r="AB39" s="114">
        <f t="shared" si="15"/>
        <v>0.67</v>
      </c>
      <c r="AC39" s="35"/>
      <c r="AD39" s="125">
        <v>0</v>
      </c>
      <c r="AE39" s="35"/>
      <c r="AF39" s="41"/>
      <c r="AG39" s="116">
        <f t="shared" si="16"/>
        <v>0.84</v>
      </c>
      <c r="AH39" s="35"/>
      <c r="AI39" s="125">
        <v>0</v>
      </c>
      <c r="AJ39" s="35"/>
      <c r="AK39" s="41"/>
      <c r="AL39" s="114">
        <f t="shared" si="17"/>
        <v>1</v>
      </c>
      <c r="AM39" s="35"/>
      <c r="AN39" s="125">
        <v>0</v>
      </c>
      <c r="AO39" s="35"/>
      <c r="AP39" s="41"/>
      <c r="AQ39" s="126">
        <f t="shared" si="18"/>
        <v>1</v>
      </c>
      <c r="AR39" s="149">
        <v>0.33</v>
      </c>
      <c r="AS39" s="146">
        <f t="shared" si="10"/>
        <v>0.33</v>
      </c>
      <c r="AT39" s="141" t="s">
        <v>234</v>
      </c>
      <c r="AU39" s="42"/>
    </row>
    <row r="40" spans="1:49" ht="138.75" customHeight="1" thickBot="1" x14ac:dyDescent="0.3">
      <c r="A40" s="44">
        <v>5</v>
      </c>
      <c r="B40" s="45" t="s">
        <v>184</v>
      </c>
      <c r="C40" s="34" t="s">
        <v>185</v>
      </c>
      <c r="D40" s="44" t="s">
        <v>194</v>
      </c>
      <c r="E40" s="45" t="s">
        <v>195</v>
      </c>
      <c r="F40" s="45" t="s">
        <v>145</v>
      </c>
      <c r="G40" s="45" t="s">
        <v>188</v>
      </c>
      <c r="H40" s="45" t="s">
        <v>196</v>
      </c>
      <c r="I40" s="45" t="s">
        <v>197</v>
      </c>
      <c r="J40" s="45" t="s">
        <v>52</v>
      </c>
      <c r="K40" s="45" t="s">
        <v>188</v>
      </c>
      <c r="L40" s="112">
        <v>0.2</v>
      </c>
      <c r="M40" s="112">
        <v>0.4</v>
      </c>
      <c r="N40" s="112">
        <v>0.6</v>
      </c>
      <c r="O40" s="112">
        <v>0.8</v>
      </c>
      <c r="P40" s="113">
        <v>0.8</v>
      </c>
      <c r="Q40" s="49" t="s">
        <v>64</v>
      </c>
      <c r="R40" s="47" t="s">
        <v>190</v>
      </c>
      <c r="S40" s="45" t="s">
        <v>193</v>
      </c>
      <c r="T40" s="33" t="s">
        <v>154</v>
      </c>
      <c r="U40" s="38" t="s">
        <v>192</v>
      </c>
      <c r="V40" s="46" t="s">
        <v>193</v>
      </c>
      <c r="W40" s="115">
        <f t="shared" si="14"/>
        <v>0.2</v>
      </c>
      <c r="X40" s="150">
        <f>220/236*20%</f>
        <v>0.1864406779661017</v>
      </c>
      <c r="Y40" s="146">
        <f t="shared" si="11"/>
        <v>0.93220338983050843</v>
      </c>
      <c r="Z40" s="136" t="s">
        <v>235</v>
      </c>
      <c r="AA40" s="141" t="s">
        <v>233</v>
      </c>
      <c r="AB40" s="114">
        <f t="shared" si="15"/>
        <v>0.4</v>
      </c>
      <c r="AC40" s="35"/>
      <c r="AD40" s="125">
        <v>0</v>
      </c>
      <c r="AE40" s="35"/>
      <c r="AF40" s="41"/>
      <c r="AG40" s="116">
        <f t="shared" si="16"/>
        <v>0.6</v>
      </c>
      <c r="AH40" s="35"/>
      <c r="AI40" s="125">
        <v>0</v>
      </c>
      <c r="AJ40" s="35"/>
      <c r="AK40" s="41"/>
      <c r="AL40" s="114">
        <f t="shared" si="17"/>
        <v>0.8</v>
      </c>
      <c r="AM40" s="35"/>
      <c r="AN40" s="125">
        <v>0</v>
      </c>
      <c r="AO40" s="35"/>
      <c r="AP40" s="41"/>
      <c r="AQ40" s="126">
        <f t="shared" si="18"/>
        <v>0.8</v>
      </c>
      <c r="AR40" s="173">
        <v>0.18640000000000001</v>
      </c>
      <c r="AS40" s="146">
        <f t="shared" si="10"/>
        <v>0.23300000000000001</v>
      </c>
      <c r="AT40" s="141" t="s">
        <v>235</v>
      </c>
      <c r="AU40" s="42"/>
    </row>
    <row r="41" spans="1:49" ht="16.5" thickBot="1" x14ac:dyDescent="0.3">
      <c r="A41" s="289" t="s">
        <v>209</v>
      </c>
      <c r="B41" s="290"/>
      <c r="C41" s="290"/>
      <c r="D41" s="290"/>
      <c r="E41" s="291"/>
      <c r="F41" s="60"/>
      <c r="G41" s="61"/>
      <c r="H41" s="61"/>
      <c r="I41" s="61"/>
      <c r="J41" s="61"/>
      <c r="K41" s="61"/>
      <c r="L41" s="61"/>
      <c r="M41" s="61"/>
      <c r="N41" s="61"/>
      <c r="O41" s="61"/>
      <c r="P41" s="61"/>
      <c r="Q41" s="61"/>
      <c r="R41" s="61"/>
      <c r="S41" s="61"/>
      <c r="T41" s="61"/>
      <c r="U41" s="61"/>
      <c r="V41" s="62"/>
      <c r="W41" s="292"/>
      <c r="X41" s="293"/>
      <c r="Y41" s="147">
        <f>AVERAGE(Y35:Y40)*20%</f>
        <v>0.18752016949152545</v>
      </c>
      <c r="Z41" s="294"/>
      <c r="AA41" s="295"/>
      <c r="AB41" s="296"/>
      <c r="AC41" s="293"/>
      <c r="AD41" s="127">
        <f>AVERAGE(AD35:AD40)</f>
        <v>0</v>
      </c>
      <c r="AE41" s="294"/>
      <c r="AF41" s="295"/>
      <c r="AG41" s="296"/>
      <c r="AH41" s="293"/>
      <c r="AI41" s="127">
        <f>AVERAGE(AI35:AI40)</f>
        <v>0</v>
      </c>
      <c r="AJ41" s="294"/>
      <c r="AK41" s="295"/>
      <c r="AL41" s="296"/>
      <c r="AM41" s="293"/>
      <c r="AN41" s="127">
        <f>AVERAGE(AN35:AN40)</f>
        <v>0</v>
      </c>
      <c r="AO41" s="294"/>
      <c r="AP41" s="295"/>
      <c r="AQ41" s="296"/>
      <c r="AR41" s="293"/>
      <c r="AS41" s="147">
        <f>AVERAGE(AS35:AS40)*20%</f>
        <v>4.2251666666666673E-2</v>
      </c>
      <c r="AT41" s="143"/>
      <c r="AU41" s="50"/>
    </row>
    <row r="42" spans="1:49" ht="19.5" thickBot="1" x14ac:dyDescent="0.35">
      <c r="A42" s="297" t="s">
        <v>127</v>
      </c>
      <c r="B42" s="298"/>
      <c r="C42" s="298"/>
      <c r="D42" s="298"/>
      <c r="E42" s="299"/>
      <c r="F42" s="57"/>
      <c r="G42" s="58"/>
      <c r="H42" s="58"/>
      <c r="I42" s="58"/>
      <c r="J42" s="58"/>
      <c r="K42" s="58"/>
      <c r="L42" s="58"/>
      <c r="M42" s="58"/>
      <c r="N42" s="58"/>
      <c r="O42" s="58"/>
      <c r="P42" s="58"/>
      <c r="Q42" s="58"/>
      <c r="R42" s="58"/>
      <c r="S42" s="58"/>
      <c r="T42" s="58"/>
      <c r="U42" s="58"/>
      <c r="V42" s="59"/>
      <c r="W42" s="287"/>
      <c r="X42" s="288"/>
      <c r="Y42" s="148">
        <f>Y34+Y41</f>
        <v>0.94618985958978707</v>
      </c>
      <c r="Z42" s="300"/>
      <c r="AA42" s="301"/>
      <c r="AB42" s="287"/>
      <c r="AC42" s="288"/>
      <c r="AD42" s="128">
        <f>+((AD34*80%)+(AD41*20%))</f>
        <v>0</v>
      </c>
      <c r="AE42" s="300"/>
      <c r="AF42" s="301"/>
      <c r="AG42" s="287"/>
      <c r="AH42" s="288"/>
      <c r="AI42" s="128">
        <f>+((AI34*80%)+(AI41*20%))</f>
        <v>0</v>
      </c>
      <c r="AJ42" s="300"/>
      <c r="AK42" s="301"/>
      <c r="AL42" s="287"/>
      <c r="AM42" s="288"/>
      <c r="AN42" s="128">
        <f>+((AN34*80%)+(AN41*20%))</f>
        <v>0</v>
      </c>
      <c r="AO42" s="300"/>
      <c r="AP42" s="301"/>
      <c r="AQ42" s="287"/>
      <c r="AR42" s="288"/>
      <c r="AS42" s="148">
        <f>AS34+AS41</f>
        <v>0.26100782870108141</v>
      </c>
      <c r="AT42" s="144"/>
      <c r="AU42" s="51"/>
    </row>
    <row r="43" spans="1:49" x14ac:dyDescent="0.25">
      <c r="A43" s="1"/>
      <c r="B43" s="1"/>
      <c r="C43" s="1"/>
      <c r="D43" s="1"/>
      <c r="E43" s="1"/>
      <c r="F43" s="1"/>
      <c r="G43" s="1"/>
      <c r="H43" s="1"/>
      <c r="I43" s="1"/>
      <c r="J43" s="1"/>
      <c r="K43" s="1"/>
      <c r="L43" s="1"/>
      <c r="M43" s="1"/>
      <c r="N43" s="1"/>
      <c r="O43" s="1"/>
      <c r="P43" s="1"/>
      <c r="Q43" s="1"/>
      <c r="R43" s="1"/>
      <c r="S43" s="1"/>
      <c r="T43" s="1"/>
      <c r="U43" s="1"/>
      <c r="V43" s="1"/>
      <c r="W43" s="120"/>
      <c r="X43" s="120"/>
      <c r="Y43" s="120"/>
      <c r="Z43" s="132"/>
      <c r="AA43" s="132"/>
      <c r="AB43" s="120"/>
      <c r="AC43" s="120"/>
      <c r="AD43" s="52"/>
      <c r="AE43" s="120"/>
      <c r="AF43" s="120"/>
      <c r="AG43" s="120"/>
      <c r="AH43" s="120"/>
      <c r="AI43" s="120"/>
      <c r="AJ43" s="120"/>
      <c r="AK43" s="120"/>
      <c r="AL43" s="120"/>
      <c r="AM43" s="120"/>
      <c r="AN43" s="120"/>
      <c r="AO43" s="120"/>
      <c r="AP43" s="120"/>
      <c r="AQ43" s="120"/>
      <c r="AR43" s="120"/>
      <c r="AS43" s="120"/>
      <c r="AT43" s="132"/>
      <c r="AU43" s="1"/>
      <c r="AV43" s="1"/>
      <c r="AW43" s="1"/>
    </row>
    <row r="44" spans="1:49" x14ac:dyDescent="0.25">
      <c r="A44" s="1"/>
      <c r="B44" s="1"/>
      <c r="C44" s="1"/>
      <c r="D44" s="1"/>
      <c r="E44" s="53"/>
      <c r="F44" s="1"/>
      <c r="G44" s="1"/>
      <c r="H44" s="1"/>
      <c r="I44" s="1"/>
      <c r="J44" s="1"/>
      <c r="K44" s="1"/>
      <c r="L44" s="1"/>
      <c r="M44" s="1"/>
      <c r="N44" s="1"/>
      <c r="O44" s="1"/>
      <c r="P44" s="1"/>
      <c r="Q44" s="1"/>
      <c r="R44" s="1"/>
      <c r="S44" s="1"/>
      <c r="T44" s="1"/>
      <c r="U44" s="1"/>
      <c r="V44" s="1"/>
      <c r="W44" s="120"/>
      <c r="X44" s="120"/>
      <c r="Y44" s="120"/>
      <c r="Z44" s="132"/>
      <c r="AA44" s="132"/>
      <c r="AB44" s="120"/>
      <c r="AC44" s="120"/>
      <c r="AD44" s="120"/>
      <c r="AE44" s="120"/>
      <c r="AF44" s="120"/>
      <c r="AG44" s="120"/>
      <c r="AH44" s="120"/>
      <c r="AI44" s="120"/>
      <c r="AJ44" s="120"/>
      <c r="AK44" s="120"/>
      <c r="AL44" s="120"/>
      <c r="AM44" s="120"/>
      <c r="AN44" s="120"/>
      <c r="AO44" s="120"/>
      <c r="AP44" s="120"/>
      <c r="AQ44" s="120"/>
      <c r="AR44" s="120"/>
      <c r="AS44" s="120"/>
      <c r="AT44" s="132"/>
      <c r="AU44" s="1"/>
      <c r="AV44" s="1"/>
      <c r="AW44" s="1"/>
    </row>
  </sheetData>
  <mergeCells count="96">
    <mergeCell ref="I10:M10"/>
    <mergeCell ref="G11:H11"/>
    <mergeCell ref="I11:M11"/>
    <mergeCell ref="AL42:AM42"/>
    <mergeCell ref="AO42:AP42"/>
    <mergeCell ref="AQ42:AR42"/>
    <mergeCell ref="AL41:AM41"/>
    <mergeCell ref="AO41:AP41"/>
    <mergeCell ref="AQ41:AR41"/>
    <mergeCell ref="AG42:AH42"/>
    <mergeCell ref="AO34:AP34"/>
    <mergeCell ref="AQ34:AR34"/>
    <mergeCell ref="A41:E41"/>
    <mergeCell ref="W41:X41"/>
    <mergeCell ref="Z41:AA41"/>
    <mergeCell ref="AB41:AC41"/>
    <mergeCell ref="AE41:AF41"/>
    <mergeCell ref="AG41:AH41"/>
    <mergeCell ref="AJ41:AK41"/>
    <mergeCell ref="A42:E42"/>
    <mergeCell ref="W42:X42"/>
    <mergeCell ref="Z42:AA42"/>
    <mergeCell ref="AB42:AC42"/>
    <mergeCell ref="AE42:AF42"/>
    <mergeCell ref="AJ42:AK42"/>
    <mergeCell ref="AQ16:AT17"/>
    <mergeCell ref="A34:E34"/>
    <mergeCell ref="W34:X34"/>
    <mergeCell ref="AB34:AC34"/>
    <mergeCell ref="AE34:AF34"/>
    <mergeCell ref="AG34:AH34"/>
    <mergeCell ref="AJ34:AK34"/>
    <mergeCell ref="AL34:AM34"/>
    <mergeCell ref="R15:V17"/>
    <mergeCell ref="W15:AA15"/>
    <mergeCell ref="AB15:AF15"/>
    <mergeCell ref="AG15:AK15"/>
    <mergeCell ref="AL15:AP15"/>
    <mergeCell ref="AQ15:AT15"/>
    <mergeCell ref="W16:AA17"/>
    <mergeCell ref="AB16:AF17"/>
    <mergeCell ref="AG16:AK17"/>
    <mergeCell ref="AL16:AP17"/>
    <mergeCell ref="I12:M12"/>
    <mergeCell ref="I13:M13"/>
    <mergeCell ref="A15:B17"/>
    <mergeCell ref="C15:C18"/>
    <mergeCell ref="D15:F17"/>
    <mergeCell ref="G15:Q17"/>
    <mergeCell ref="A6:B13"/>
    <mergeCell ref="C6:E13"/>
    <mergeCell ref="F6:M6"/>
    <mergeCell ref="I7:M7"/>
    <mergeCell ref="I8:M8"/>
    <mergeCell ref="G7:H7"/>
    <mergeCell ref="G8:H8"/>
    <mergeCell ref="G12:H12"/>
    <mergeCell ref="AH1:AH2"/>
    <mergeCell ref="AV1:AV2"/>
    <mergeCell ref="AK1:AK2"/>
    <mergeCell ref="AL1:AL2"/>
    <mergeCell ref="AM1:AM2"/>
    <mergeCell ref="AN1:AN2"/>
    <mergeCell ref="AO1:AO2"/>
    <mergeCell ref="AI1:AI2"/>
    <mergeCell ref="AW1:AW2"/>
    <mergeCell ref="A2:M2"/>
    <mergeCell ref="A3:R3"/>
    <mergeCell ref="A4:R4"/>
    <mergeCell ref="AP1:AP2"/>
    <mergeCell ref="AQ1:AQ2"/>
    <mergeCell ref="AR1:AR2"/>
    <mergeCell ref="AS1:AS2"/>
    <mergeCell ref="AT1:AT2"/>
    <mergeCell ref="AU1:AU2"/>
    <mergeCell ref="AJ1:AJ2"/>
    <mergeCell ref="AD1:AD2"/>
    <mergeCell ref="AE1:AE2"/>
    <mergeCell ref="AF1:AF2"/>
    <mergeCell ref="AG1:AG2"/>
    <mergeCell ref="G13:H13"/>
    <mergeCell ref="AC1:AC2"/>
    <mergeCell ref="A1:M1"/>
    <mergeCell ref="N1:R2"/>
    <mergeCell ref="S1:S2"/>
    <mergeCell ref="T1:T2"/>
    <mergeCell ref="U1:U2"/>
    <mergeCell ref="V1:V2"/>
    <mergeCell ref="X1:X2"/>
    <mergeCell ref="Y1:Y2"/>
    <mergeCell ref="Z1:Z2"/>
    <mergeCell ref="AA1:AA2"/>
    <mergeCell ref="AB1:AB2"/>
    <mergeCell ref="G9:H9"/>
    <mergeCell ref="I9:M9"/>
    <mergeCell ref="G10:H10"/>
  </mergeCells>
  <dataValidations count="1">
    <dataValidation allowBlank="1" showInputMessage="1" showErrorMessage="1" error="Escriba un texto " promptTitle="Cualquier contenido" sqref="F24 F27 F30:F33"/>
  </dataValidation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376DF3B08D03B34B91F992FA5829B101" ma:contentTypeVersion="13" ma:contentTypeDescription="Crear nuevo documento." ma:contentTypeScope="" ma:versionID="cc955f964cef0544bbbbbbae69fb9f1f">
  <xsd:schema xmlns:xsd="http://www.w3.org/2001/XMLSchema" xmlns:xs="http://www.w3.org/2001/XMLSchema" xmlns:p="http://schemas.microsoft.com/office/2006/metadata/properties" xmlns:ns3="918d46ae-bc80-4b93-8345-0c7a35c27299" xmlns:ns4="5074ac74-b766-45bb-bfb7-2b9c165faf29" targetNamespace="http://schemas.microsoft.com/office/2006/metadata/properties" ma:root="true" ma:fieldsID="52adc75e7b8f0af577385e638f7f2ee5" ns3:_="" ns4:_="">
    <xsd:import namespace="918d46ae-bc80-4b93-8345-0c7a35c27299"/>
    <xsd:import namespace="5074ac74-b766-45bb-bfb7-2b9c165faf29"/>
    <xsd:element name="properties">
      <xsd:complexType>
        <xsd:sequence>
          <xsd:element name="documentManagement">
            <xsd:complexType>
              <xsd:all>
                <xsd:element ref="ns3:MediaServiceMetadata" minOccurs="0"/>
                <xsd:element ref="ns3:MediaServiceFastMetadata" minOccurs="0"/>
                <xsd:element ref="ns3:MediaServiceDateTaken"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element ref="ns3:MediaServiceAutoKeyPoints" minOccurs="0"/>
                <xsd:element ref="ns3:MediaServiceKeyPoints"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18d46ae-bc80-4b93-8345-0c7a35c27299"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DateTaken" ma:index="10" nillable="true" ma:displayName="MediaServiceDateTaken" ma:description="" ma:hidden="true" ma:internalName="MediaServiceDateTaken" ma:readOnly="true">
      <xsd:simpleType>
        <xsd:restriction base="dms:Text"/>
      </xsd:simpleType>
    </xsd:element>
    <xsd:element name="MediaServiceAutoTags" ma:index="14" nillable="true" ma:displayName="MediaServiceAutoTags" ma:description="" ma:internalName="MediaServiceAutoTags" ma:readOnly="true">
      <xsd:simpleType>
        <xsd:restriction base="dms:Text"/>
      </xsd:simpleType>
    </xsd:element>
    <xsd:element name="MediaServiceOCR" ma:index="15" nillable="true" ma:displayName="MediaServiceOCR"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5074ac74-b766-45bb-bfb7-2b9c165faf29" elementFormDefault="qualified">
    <xsd:import namespace="http://schemas.microsoft.com/office/2006/documentManagement/types"/>
    <xsd:import namespace="http://schemas.microsoft.com/office/infopath/2007/PartnerControls"/>
    <xsd:element name="SharedWithUsers" ma:index="11"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Detalles de uso compartido" ma:description="" ma:internalName="SharedWithDetails" ma:readOnly="true">
      <xsd:simpleType>
        <xsd:restriction base="dms:Note">
          <xsd:maxLength value="255"/>
        </xsd:restriction>
      </xsd:simpleType>
    </xsd:element>
    <xsd:element name="SharingHintHash" ma:index="13" nillable="true" ma:displayName="Hash de la sugerencia para compartir" ma:description=""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5348804-F9F2-4846-BA87-C2B128F46D38}">
  <ds:schemaRefs>
    <ds:schemaRef ds:uri="http://schemas.microsoft.com/sharepoint/v3/contenttype/forms"/>
  </ds:schemaRefs>
</ds:datastoreItem>
</file>

<file path=customXml/itemProps2.xml><?xml version="1.0" encoding="utf-8"?>
<ds:datastoreItem xmlns:ds="http://schemas.openxmlformats.org/officeDocument/2006/customXml" ds:itemID="{AC77369E-AE28-4DD1-97BD-D1E092F04384}">
  <ds:schemaRefs>
    <ds:schemaRef ds:uri="http://purl.org/dc/elements/1.1/"/>
    <ds:schemaRef ds:uri="http://schemas.openxmlformats.org/package/2006/metadata/core-properties"/>
    <ds:schemaRef ds:uri="5074ac74-b766-45bb-bfb7-2b9c165faf29"/>
    <ds:schemaRef ds:uri="http://purl.org/dc/terms/"/>
    <ds:schemaRef ds:uri="http://schemas.microsoft.com/office/2006/documentManagement/types"/>
    <ds:schemaRef ds:uri="http://www.w3.org/XML/1998/namespace"/>
    <ds:schemaRef ds:uri="http://purl.org/dc/dcmitype/"/>
    <ds:schemaRef ds:uri="http://schemas.microsoft.com/office/infopath/2007/PartnerControls"/>
    <ds:schemaRef ds:uri="918d46ae-bc80-4b93-8345-0c7a35c27299"/>
    <ds:schemaRef ds:uri="http://schemas.microsoft.com/office/2006/metadata/properties"/>
  </ds:schemaRefs>
</ds:datastoreItem>
</file>

<file path=customXml/itemProps3.xml><?xml version="1.0" encoding="utf-8"?>
<ds:datastoreItem xmlns:ds="http://schemas.openxmlformats.org/officeDocument/2006/customXml" ds:itemID="{8201A0DD-42A1-4B91-BE5F-8433EFB5AED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18d46ae-bc80-4b93-8345-0c7a35c27299"/>
    <ds:schemaRef ds:uri="5074ac74-b766-45bb-bfb7-2b9c165faf2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Elizabeth Niño González</dc:creator>
  <cp:lastModifiedBy>Leidy Johanna Ramirez Paez</cp:lastModifiedBy>
  <dcterms:created xsi:type="dcterms:W3CDTF">2021-12-02T18:50:00Z</dcterms:created>
  <dcterms:modified xsi:type="dcterms:W3CDTF">2022-05-10T16:09:53Z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0x010100376DF3B08D03B34B91F992FA5829B101</vt:lpwstr>
  </property>
</Properties>
</file>