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TELETRABAJO-SDG\PG\REPORTE I TRIMESTRE\AL\"/>
    </mc:Choice>
  </mc:AlternateContent>
  <bookViews>
    <workbookView xWindow="0" yWindow="0" windowWidth="28800" windowHeight="12450"/>
  </bookViews>
  <sheets>
    <sheet name="Hoja1" sheetId="1" r:id="rId1"/>
  </sheets>
  <externalReferences>
    <externalReference r:id="rId2"/>
    <externalReference r:id="rId3"/>
  </externalReferences>
  <definedNames>
    <definedName name="_xlnm._FilterDatabase" localSheetId="0" hidden="1">Hoja1!$A$11:$AW$11</definedName>
    <definedName name="INDICADOR">[1]Hoja2!$F$2:$F$4</definedName>
    <definedName name="META2">[2]Hoja2!$C$3:$C$5</definedName>
    <definedName name="PROGRAMACION">[1]Hoja2!$D$2:$D$5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0" i="1" l="1"/>
  <c r="X40" i="1" l="1"/>
  <c r="X38" i="1"/>
  <c r="X27" i="1"/>
  <c r="X26" i="1"/>
  <c r="V20" i="1"/>
  <c r="X20" i="1" s="1"/>
  <c r="P32" i="1" l="1"/>
  <c r="P31" i="1"/>
  <c r="P26" i="1"/>
  <c r="P27" i="1"/>
  <c r="P25" i="1"/>
  <c r="AQ40" i="1" l="1"/>
  <c r="AM40" i="1"/>
  <c r="AH40" i="1"/>
  <c r="AC40" i="1"/>
  <c r="E40" i="1"/>
  <c r="U15" i="1" l="1"/>
  <c r="U16" i="1"/>
  <c r="U17" i="1"/>
  <c r="U18" i="1"/>
  <c r="U19" i="1"/>
  <c r="U20" i="1"/>
  <c r="U21" i="1"/>
  <c r="U22" i="1"/>
  <c r="U23" i="1"/>
  <c r="U24" i="1"/>
  <c r="U25" i="1"/>
  <c r="U26" i="1"/>
  <c r="U27" i="1"/>
  <c r="U28" i="1"/>
  <c r="U29" i="1"/>
  <c r="U30" i="1"/>
  <c r="U31" i="1"/>
  <c r="U32" i="1"/>
  <c r="U14" i="1"/>
  <c r="AR26" i="1"/>
  <c r="AP26" i="1"/>
  <c r="AK26" i="1"/>
  <c r="AF26" i="1"/>
  <c r="AA26" i="1"/>
  <c r="V26" i="1"/>
  <c r="AQ26" i="1" l="1"/>
  <c r="AR34" i="1"/>
  <c r="AR35" i="1"/>
  <c r="AR36" i="1"/>
  <c r="AR37" i="1"/>
  <c r="AR38" i="1"/>
  <c r="AR39" i="1"/>
  <c r="AK39" i="1"/>
  <c r="AK38" i="1"/>
  <c r="AK37" i="1"/>
  <c r="AK36" i="1"/>
  <c r="AK35" i="1"/>
  <c r="AK34" i="1"/>
  <c r="AK33" i="1"/>
  <c r="AK32" i="1"/>
  <c r="AK31" i="1"/>
  <c r="AK30" i="1"/>
  <c r="AK29" i="1"/>
  <c r="AK28" i="1"/>
  <c r="AK27" i="1"/>
  <c r="AK25" i="1"/>
  <c r="AK24" i="1"/>
  <c r="AK23" i="1"/>
  <c r="AK22" i="1"/>
  <c r="AK21" i="1"/>
  <c r="AK20" i="1"/>
  <c r="AK19" i="1"/>
  <c r="AK18" i="1"/>
  <c r="AK17" i="1"/>
  <c r="AK16" i="1"/>
  <c r="AK15" i="1"/>
  <c r="AK14" i="1"/>
  <c r="AF39" i="1"/>
  <c r="AF38" i="1"/>
  <c r="AF37" i="1"/>
  <c r="AF36" i="1"/>
  <c r="AF35" i="1"/>
  <c r="AF34" i="1"/>
  <c r="AF33" i="1"/>
  <c r="AF32" i="1"/>
  <c r="AF31" i="1"/>
  <c r="AF30" i="1"/>
  <c r="AF29" i="1"/>
  <c r="AF28" i="1"/>
  <c r="AF27" i="1"/>
  <c r="AF25" i="1"/>
  <c r="AF24" i="1"/>
  <c r="AF23" i="1"/>
  <c r="AF22" i="1"/>
  <c r="AF21" i="1"/>
  <c r="AF20" i="1"/>
  <c r="AF19" i="1"/>
  <c r="AF18" i="1"/>
  <c r="AF17" i="1"/>
  <c r="AF16" i="1"/>
  <c r="AF15" i="1"/>
  <c r="AF14" i="1"/>
  <c r="AA15" i="1"/>
  <c r="AA16" i="1"/>
  <c r="AA17" i="1"/>
  <c r="AA18" i="1"/>
  <c r="AA19" i="1"/>
  <c r="AA20" i="1"/>
  <c r="AA21" i="1"/>
  <c r="AA22" i="1"/>
  <c r="AA23" i="1"/>
  <c r="AA24" i="1"/>
  <c r="AA25" i="1"/>
  <c r="AA27" i="1"/>
  <c r="AA28" i="1"/>
  <c r="AA29" i="1"/>
  <c r="AA30" i="1"/>
  <c r="AA31" i="1"/>
  <c r="AA32" i="1"/>
  <c r="AA33" i="1"/>
  <c r="AA34" i="1"/>
  <c r="AA35" i="1"/>
  <c r="AA36" i="1"/>
  <c r="AA37" i="1"/>
  <c r="AA38" i="1"/>
  <c r="AA39" i="1"/>
  <c r="AA14" i="1"/>
  <c r="V24" i="1"/>
  <c r="V25" i="1"/>
  <c r="V27" i="1"/>
  <c r="V30" i="1"/>
  <c r="V31" i="1"/>
  <c r="V32" i="1"/>
  <c r="V33" i="1"/>
  <c r="AQ34" i="1"/>
  <c r="AR15" i="1"/>
  <c r="AR16" i="1"/>
  <c r="AR17" i="1"/>
  <c r="AR18" i="1"/>
  <c r="AR19" i="1"/>
  <c r="AR20" i="1"/>
  <c r="AR21" i="1"/>
  <c r="AR22" i="1"/>
  <c r="AR23" i="1"/>
  <c r="AR24" i="1"/>
  <c r="AR25" i="1"/>
  <c r="AR27" i="1"/>
  <c r="AR28" i="1"/>
  <c r="AR29" i="1"/>
  <c r="AR30" i="1"/>
  <c r="AR31" i="1"/>
  <c r="AR32" i="1"/>
  <c r="AR14" i="1"/>
  <c r="AP29" i="1"/>
  <c r="AP30" i="1"/>
  <c r="AP31" i="1"/>
  <c r="AP32" i="1"/>
  <c r="AP34" i="1"/>
  <c r="AP35" i="1"/>
  <c r="AP36" i="1"/>
  <c r="AP37" i="1"/>
  <c r="AP38" i="1"/>
  <c r="AP39" i="1"/>
  <c r="AP27" i="1"/>
  <c r="AP28" i="1"/>
  <c r="AP25" i="1"/>
  <c r="AP24" i="1"/>
  <c r="AP23" i="1"/>
  <c r="AP22" i="1"/>
  <c r="AP21" i="1"/>
  <c r="AP20" i="1"/>
  <c r="AP19" i="1"/>
  <c r="AP18" i="1"/>
  <c r="AP17" i="1"/>
  <c r="AP16" i="1"/>
  <c r="AP15" i="1"/>
  <c r="AP14" i="1"/>
  <c r="P28" i="1"/>
  <c r="AQ17" i="1" l="1"/>
  <c r="AQ21" i="1"/>
  <c r="AQ38" i="1"/>
  <c r="AQ36" i="1"/>
  <c r="AQ39" i="1"/>
  <c r="AQ35" i="1"/>
  <c r="AQ37" i="1"/>
  <c r="AQ29" i="1"/>
  <c r="AQ24" i="1"/>
  <c r="AR33" i="1"/>
  <c r="AR40" i="1" s="1"/>
  <c r="AQ25" i="1"/>
  <c r="AQ30" i="1"/>
  <c r="AQ18" i="1"/>
  <c r="AQ32" i="1"/>
  <c r="AQ28" i="1"/>
  <c r="AQ23" i="1"/>
  <c r="AQ20" i="1"/>
  <c r="AQ16" i="1"/>
  <c r="AQ31" i="1"/>
  <c r="AQ27" i="1"/>
  <c r="AQ22" i="1"/>
  <c r="AQ19" i="1"/>
  <c r="AQ15" i="1"/>
  <c r="AQ14" i="1"/>
  <c r="AQ33" i="1" l="1"/>
  <c r="E33" i="1" l="1"/>
  <c r="E41" i="1" s="1"/>
  <c r="P15" i="1" l="1"/>
  <c r="P14" i="1"/>
</calcChain>
</file>

<file path=xl/sharedStrings.xml><?xml version="1.0" encoding="utf-8"?>
<sst xmlns="http://schemas.openxmlformats.org/spreadsheetml/2006/main" count="484" uniqueCount="226">
  <si>
    <t>SECRETARIA DISTRITAL DE GOBIERNO</t>
  </si>
  <si>
    <t>CONTROL DE CAMBIOS</t>
  </si>
  <si>
    <t>VERSIÓN</t>
  </si>
  <si>
    <t>FECHA</t>
  </si>
  <si>
    <t>DESCRIPCIÓN DE LA MODIFICACIÓN</t>
  </si>
  <si>
    <t>PROCESOS ASOCIADOS</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</si>
  <si>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</si>
  <si>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</si>
  <si>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</si>
  <si>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</si>
  <si>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</si>
  <si>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</si>
  <si>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</si>
  <si>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</si>
  <si>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</si>
  <si>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</si>
  <si>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</si>
  <si>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</si>
  <si>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</si>
  <si>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</si>
  <si>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</si>
  <si>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</si>
  <si>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</si>
  <si>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</si>
  <si>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</si>
  <si>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</si>
  <si>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</si>
  <si>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</si>
  <si>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</si>
  <si>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</si>
  <si>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</si>
  <si>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</si>
  <si>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</si>
  <si>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</si>
  <si>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</si>
  <si>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</si>
  <si>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</si>
  <si>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</si>
  <si>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</si>
  <si>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</si>
  <si>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</si>
  <si>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TOTAL PLAN DE GESTIÓN</t>
  </si>
  <si>
    <t>Subtotal metas transversales</t>
  </si>
  <si>
    <t>INDICADOR</t>
  </si>
  <si>
    <t>Ejecutar el 100% del plan de acción que se formule para la implementación de los presupuestos participativos.</t>
  </si>
  <si>
    <t>Ejecutar el 100% del plan de sostenibilidad contable, que se formule para la vigencia en concordancia con las condiciones contables de la alcaldía local.</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</si>
  <si>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</si>
  <si>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</si>
  <si>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</si>
  <si>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</si>
  <si>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</si>
  <si>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</si>
  <si>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CONSTANTE</t>
  </si>
  <si>
    <t>Porcentaje de buenas prácticas ambientales implementadas</t>
  </si>
  <si>
    <t>EFICACIA</t>
  </si>
  <si>
    <t>Herramienta Oficina Asesora de Planeación</t>
  </si>
  <si>
    <t>Planeación Institucional</t>
  </si>
  <si>
    <t>Listas de chequeo al cumplimiento de criterios ambientales remitidos por la OAP</t>
  </si>
  <si>
    <t>Nivel de participación en actividades de gestión documental</t>
  </si>
  <si>
    <t>Participación en actividades</t>
  </si>
  <si>
    <t>Evidencias de reunión por proceso o localidad</t>
  </si>
  <si>
    <t>Caracterización de levantada</t>
  </si>
  <si>
    <t>#de caracterizaciones levantada</t>
  </si>
  <si>
    <t>SUMA</t>
  </si>
  <si>
    <t>Caracterizaciones</t>
  </si>
  <si>
    <t>Publicación intranet institucional</t>
  </si>
  <si>
    <t>Revisión publicación intranet</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</si>
  <si>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</si>
  <si>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</si>
  <si>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</si>
  <si>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</si>
  <si>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</si>
  <si>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</si>
  <si>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</si>
  <si>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</si>
  <si>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</si>
  <si>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</si>
  <si>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</si>
  <si>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</si>
  <si>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</si>
  <si>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</si>
  <si>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</si>
  <si>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</si>
  <si>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</si>
  <si>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</si>
  <si>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Subtotal metas alcaldías locales</t>
  </si>
  <si>
    <t>Gestión Pública Territorial Local</t>
  </si>
  <si>
    <t>Servicio de Atención a la Ciudadanía Alcaldías Locales</t>
  </si>
  <si>
    <t>Inspección Vigilancia y Control</t>
  </si>
  <si>
    <t>GESTIÓN</t>
  </si>
  <si>
    <t>Participación ciudadana en los encuentros ciudadanos</t>
  </si>
  <si>
    <t>Participación de los Ciudadanos en la Audiencia de Rendición de Cuentas</t>
  </si>
  <si>
    <t>RETADORA (MEJORA)</t>
  </si>
  <si>
    <t xml:space="preserve">Porcentaje de cumplimiento del Plan de Acción para la implementación de los presupuestos participativos </t>
  </si>
  <si>
    <t xml:space="preserve">Porcentaje de cumplimiento físico acumulado del Plan de Desarrollo Local </t>
  </si>
  <si>
    <t>Porcentaje de compromiso del presupuesto de inversión directa de la vigencia 2020</t>
  </si>
  <si>
    <t>(Valor de RP de inversión directa de la vigencia  / Valor total del presupuesto de inversión directa de la Vigencia)*100</t>
  </si>
  <si>
    <t>Porcentaje de Giros de la Vigencia 2019</t>
  </si>
  <si>
    <t>(Valor de los giros de inversión directa de la vigencia  / Valor total del presupuesto de inversión directa de la vigencia)*100</t>
  </si>
  <si>
    <t>Porcentaje de avance acumulado en el cumplimiento del Plan de Sostenibilidad contable programado</t>
  </si>
  <si>
    <t>Respuesta a los requerimiento de los ciudadanos</t>
  </si>
  <si>
    <t>(No de expedientes con impulso procesal durante el trimestre  / expedientes procesales allegados a 31 de diciembre de 2019)x 100</t>
  </si>
  <si>
    <t>(No de fallos realizados  durante el trimestre/ expedientes procesales allegados a 31 de diciembre de 2019)*100</t>
  </si>
  <si>
    <t>No actuaciones administrativas terminadas durante el trimestre</t>
  </si>
  <si>
    <t>Asegurar el acceso de la ciudadanía a la información y oferta institucional</t>
  </si>
  <si>
    <t>Integrar las herramientas de planeación, gestión y control, con enfoque de innovación, mejoramiento continuo, responsabilidad social, desarrollo integral del talento humano, articulación sectorial y transparencia.</t>
  </si>
  <si>
    <t>Fortalecer la capacidad institucional y para el ejercicio de la función policiva por parte de las autoridades locales a cargo de la Secretaría Distrital de Gobierno</t>
  </si>
  <si>
    <t>CRECIENTE</t>
  </si>
  <si>
    <t>Participantes en encuentros ciudadanos</t>
  </si>
  <si>
    <t>Porcentaje</t>
  </si>
  <si>
    <t>Reporte MUSI</t>
  </si>
  <si>
    <t>compromisos 2020</t>
  </si>
  <si>
    <t>giros 2020</t>
  </si>
  <si>
    <t>Reporte PREDIS</t>
  </si>
  <si>
    <t>giros obligaciones por pagar 2019</t>
  </si>
  <si>
    <t>giros obligaciones por pagar 2018 y  anteriores</t>
  </si>
  <si>
    <t xml:space="preserve">acciones de control u operativos </t>
  </si>
  <si>
    <t>Porcentaje de avance acumulado en el cumplimiento físico del Plan de Desarrollo Local reportado en la MUSI.</t>
  </si>
  <si>
    <t>impulsos procesales</t>
  </si>
  <si>
    <t xml:space="preserve">Fallos de fondo </t>
  </si>
  <si>
    <t>Actuaciones administrativas terminadas</t>
  </si>
  <si>
    <t>Reportes de participantes</t>
  </si>
  <si>
    <t>Reporte enviado a la Subsecretaria de Gestión Local</t>
  </si>
  <si>
    <t>Reporte a la Dirección de Gestión para el desarrollo local</t>
  </si>
  <si>
    <t>Reporte Contador Alcaldía Local</t>
  </si>
  <si>
    <t xml:space="preserve">Reporte Aplicativo CRONOS </t>
  </si>
  <si>
    <t>Aplicativo Relacionado</t>
  </si>
  <si>
    <t>Grupo Planeación - Alcaldía Local</t>
  </si>
  <si>
    <t>Todos los grupos de la Alcaldía Local
Reporte: Grupo de SAC</t>
  </si>
  <si>
    <t>Grupo de Gestión Policivo - Alcaldía local</t>
  </si>
  <si>
    <t>VIGENCIA DE LA PLANEACIÓN 2020</t>
  </si>
  <si>
    <t xml:space="preserve">Gestión Corporativa Institucional </t>
  </si>
  <si>
    <t>Gestión Pública Territorial Local
Gestión Corporativa Institucional
Servicio de Atención a la Ciudadanía Alcaldías Locales
Inspección Vigilancia y Control</t>
  </si>
  <si>
    <t>N/D</t>
  </si>
  <si>
    <t>SI</t>
  </si>
  <si>
    <t>Contador- Alcaldía Local</t>
  </si>
  <si>
    <t>requerimientos ciudadanos 2019 y anteriores</t>
  </si>
  <si>
    <t>Reporte a la Dirección de Gestión Policiva</t>
  </si>
  <si>
    <t>No de actuaciones administrativas terminadas  por agotamiento de la vía gubernativa durante el trimestre</t>
  </si>
  <si>
    <t>Actuaciones administrativas terminadas por vía gubernativa</t>
  </si>
  <si>
    <t xml:space="preserve">Participar en el 100% de las actividades que sean convocadas por la Dirección Administrativa - Grupo gestión documental con el fin de que se apliquen correctamente los lineamiento de gestión documental en el proceso  o alcaldía local </t>
  </si>
  <si>
    <t>(# participaciones en actividades de gestión documental/ # de actividades de gestión documental programadas)*100</t>
  </si>
  <si>
    <t>Archivo de gestión Dirección administrativa- Grupo gestión documental</t>
  </si>
  <si>
    <t>Dirección administrativa- Grupo gestión documental</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</si>
  <si>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</si>
  <si>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Registrar una (1) buena práctica/idea innovadora de acuerdo con la metodología dada por la OAP con  fin de validar su potencialidad de implementación en los demás procesos de la entidad</t>
  </si>
  <si>
    <t>Primera versión del plan de gestión de la alcaldía local para la vigencia 2020</t>
  </si>
  <si>
    <t>FDL - Alcaldía Local</t>
  </si>
  <si>
    <t>(número de actividades ejecutadas del plan de acción durante el periodo / número de acciones programadas)*100%</t>
  </si>
  <si>
    <t>Actividades ejecutadas</t>
  </si>
  <si>
    <t xml:space="preserve">Porcentaje de expedientes de policía con impulso procesal </t>
  </si>
  <si>
    <t>Porcentaje de expedientes de policía con fallo de fondo</t>
  </si>
  <si>
    <t>Porcentaje de ejecución del SIPSE local</t>
  </si>
  <si>
    <t>31 de enero de 2020</t>
  </si>
  <si>
    <t>Actuaciones administrativas terminadas por agotamiento de la via gubernativa</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</si>
  <si>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</si>
  <si>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</si>
  <si>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Acciones de control a las actuaciones de IVC control en materia de  integridad del espacio publico.</t>
  </si>
  <si>
    <t>No acciones realizadas de control en materia de  integridad del espacio publico.</t>
  </si>
  <si>
    <t>Acciones de control  en materia de obras y urbanismo</t>
  </si>
  <si>
    <t>No acciones realizadas de control  en materia de obras y urbanismo</t>
  </si>
  <si>
    <t>ALCALDÍA LOCAL DE  SUBA</t>
  </si>
  <si>
    <t>No. ciudadanos participantes en los Encuentros Ciudadanos vigencia 2020</t>
  </si>
  <si>
    <t xml:space="preserve"> </t>
  </si>
  <si>
    <t>Acciones de control para el cumplimiento de fallos judiciales - Rio Bogotá</t>
  </si>
  <si>
    <t>No acciones de control para dar cumplimiento de fallos judiciales - rio Bogotá</t>
  </si>
  <si>
    <t xml:space="preserve">Realizar 8 acciones de control u operativos para dar cumplimiento a los fallos del Rio Bogotá </t>
  </si>
  <si>
    <t>N / D</t>
  </si>
  <si>
    <t>Terminar 1.052 actuaciones administrativas activas</t>
  </si>
  <si>
    <t>Participantes en audiencia pública de rendición de cuentas</t>
  </si>
  <si>
    <t>Se separan las metas realcionadas con operativos del proceso de IVC y se realizan ajustes de redacción en los indicadores, se actualizan las metas transversales y se complementan las líneas base.</t>
  </si>
  <si>
    <t>18,68% a Jun
91,94% a Dic</t>
  </si>
  <si>
    <t xml:space="preserve">Porcentaje de Giros de Obligaciones por Pagar 2019 </t>
  </si>
  <si>
    <t>Porcentaje de Giros de Obligaciones por Pagar vigencia 2018 y anteriores</t>
  </si>
  <si>
    <t>Dar respuesta al 100% de los requerimientos ciudadanos asignados a la alcaldía local con corte a 31 de diciembre de 2019, según la información de seguimiento reportada  por el proceso de servicio a la ciudadanía</t>
  </si>
  <si>
    <t>(No de respuestas efectuadas / No requerimientos instaurados al 31 de diciembre 2019)*100</t>
  </si>
  <si>
    <t>Profesional 222-24 del área administrativa - Alcaldía Local</t>
  </si>
  <si>
    <t xml:space="preserve">EFICACIA </t>
  </si>
  <si>
    <t>IITRIMESTRE</t>
  </si>
  <si>
    <t>III TRIMESTRE</t>
  </si>
  <si>
    <t>IV TRIMESTRE</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</si>
  <si>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</si>
  <si>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</si>
  <si>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</si>
  <si>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Realizar 46 acciones de control u operativos en materia de  actividad económica (en el mes de diciembre se deben realizar los operativos pólvora y artículos pirotécnicos)</t>
  </si>
  <si>
    <t xml:space="preserve">Actas de operativos </t>
  </si>
  <si>
    <t>Mantener  mínimo 1,000 participantes en los encuentros ciudadanos</t>
  </si>
  <si>
    <t>Realizar 27 acciones de control u operativos en materia de  integridad del espacio publico.</t>
  </si>
  <si>
    <t>Realizar 26 acciones de control u operativos en materia de obras y urbanismo</t>
  </si>
  <si>
    <t>Consulta en la carpeta de rendición de cuentas 2020</t>
  </si>
  <si>
    <t xml:space="preserve">Consulta en la carpeta de encuentros ciudadanos 2020 </t>
  </si>
  <si>
    <t>Lograr el 70% de cumplimiento físico acumulado del plan de desarrollo local.</t>
  </si>
  <si>
    <t>Comprometer mínimo el 10% a 30 de junio y el 92% a 31 de diciembre de 2020 del presupuesto de inversión directa disponible a la vigencia para el FDL</t>
  </si>
  <si>
    <t>Girar mínimo el 20% del presupuesto de inversión directa comprometido en la vigencia 2020</t>
  </si>
  <si>
    <t>Girar mínimo el 50% del presupuesto comprometido constituido como obligaciones por pagar de la vigencia 2019 (inversión).</t>
  </si>
  <si>
    <t>Girar mínimo el 50% del presupuesto comprometido constituido como obligaciones por pagar de la vigencia 2018 y anteriores (inversión).</t>
  </si>
  <si>
    <t>Ejecutar 909 fallos dentro de las actuaciones administrativas en materia de obras, comercio y espacio público</t>
  </si>
  <si>
    <t>Fallar de fondo el 10% de los expedientes de policía a cargo de las inspecciones de policía con corte a 31-12-2019</t>
  </si>
  <si>
    <t>Impulsar procesalmente (avocar, rechazar, enviar al competente), el 10% de los expedientes de policía a cargo de las inspecciones de policía, con corte a 31 de diciembre de 2019</t>
  </si>
  <si>
    <t>Mantener mínimo 600 participantes en la audiencia pública de rendición de cuentas</t>
  </si>
  <si>
    <t>No. ciudadanos participantes en la audiencia pública de Rendición de Cuentas vigencia 2020</t>
  </si>
  <si>
    <t>Ejecutar el 100% de las actividades establecidas para las alcaldías locales, en materia de SIPSE local.</t>
  </si>
  <si>
    <t>(Valor de los giros de obligaciones por pagar de la vigencia 2019 / Valor total de las obligaciones por pagar de la vigencia 2019)*100</t>
  </si>
  <si>
    <t>(Valor de los giros de obligaciones por pagar de la vigencia 2018 y anteriores / Valor total de las obligaciones por pagar de la vigencia 2018 y anteriores)*100</t>
  </si>
  <si>
    <t>12 de febrero de 2020</t>
  </si>
  <si>
    <r>
      <t xml:space="preserve">MIGUEL ANTONIO CORTÉS GARAVITO
Alcalde Local de Suba 
</t>
    </r>
    <r>
      <rPr>
        <b/>
        <sz val="16"/>
        <color theme="1"/>
        <rFont val="Garamond"/>
        <family val="1"/>
      </rPr>
      <t>Aprobado mediante caso HOLA N° 90686</t>
    </r>
  </si>
  <si>
    <t>META REPROGRAMADA</t>
  </si>
  <si>
    <t>META NO PROGRAMADA</t>
  </si>
  <si>
    <t>"EJECUCIÓN DE GASTOS A 31 DE MARZO EVIDENCIA CORTE A 31 DE MARZO"
Ejecución Presupuestal de Gastos del FDLSUBA a 31 de Marzo de 2020 anexa.</t>
  </si>
  <si>
    <t>Los giros con cargo a las Obligaciones por pagar constituídas a 31 de Diciembre de 2019 del agregados INVESIÓN, realizados entre el 1 de Enero y el 31 de Marzo, por el Fondo de Desarrollo Local de Suba de conformidad con el reporte PREDIS del 15 de abril de 2020 fueron de 7,28% según lo definido en el rubro 3.3.6.15.</t>
  </si>
  <si>
    <t xml:space="preserve">Durante el primer trimestre de la vigencia 2020, la Alcaldía Local dio respuesta a 1.197 requerimientos ciudadanos del año 2019, los cuales representan un nivel de avance del 100% en el trimestre.
</t>
  </si>
  <si>
    <t>Reporte SAC</t>
  </si>
  <si>
    <t>operativos de:  
20 marzo
22 marzo
25 marzo
29 marzo
30 marzo
31 marzo</t>
  </si>
  <si>
    <t xml:space="preserve">Matriz de operativos </t>
  </si>
  <si>
    <t>3 operativos: polígonos de monitoreo y Van Der Hammen</t>
  </si>
  <si>
    <t>Informes de visita</t>
  </si>
  <si>
    <t>3 visitas polígonos de monitoreo en obras</t>
  </si>
  <si>
    <t>Reporte DGP</t>
  </si>
  <si>
    <t>La Alcaldía Local  terminó en el trimestre 27 actuaciones administrativas activas</t>
  </si>
  <si>
    <t>La Alcaldía Local terminó en primera instancia 26 actuaciones administrativas.</t>
  </si>
  <si>
    <t>Reporte MIMEC</t>
  </si>
  <si>
    <t>La Alcaldía Local  mantuvo al 80% las acciones correctivas, documentadas y vigentes en el trimestre.</t>
  </si>
  <si>
    <t>CUMPLIMIENTO I TRIMESTRE</t>
  </si>
  <si>
    <t>23 de abril de 2020</t>
  </si>
  <si>
    <t>La Alcaldía Local falló de fondo el 0,85%  de los expedientes de policía a cargo de las inspecciones de policía con corte a 31-12-2019 programados para el trimestre.</t>
  </si>
  <si>
    <r>
      <t xml:space="preserve">
Para el primer trimestre de la vigencia 2020, el plan de gestión de la alcaldía local alcanzó un nivel de desempeño del </t>
    </r>
    <r>
      <rPr>
        <b/>
        <sz val="11"/>
        <rFont val="Garamond"/>
        <family val="1"/>
      </rPr>
      <t>90%.</t>
    </r>
    <r>
      <rPr>
        <sz val="1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iv) Se reprogramaron las metas de encuentros ciudadanos y audiencia pública para segundo trimestre de la vigencia teniendo en cuenta los lineamientos emitidos por la Subsecretaría de Gestión Local para el desarrollo de los mismos.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</si>
</sst>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00\ _€_-;\-* #,##0.00\ _€_-;_-* &quot;-&quot;??\ _€_-;_-@_-"/>
    <numFmt numFmtId="165" formatCode="* #,##0.00&quot;    &quot;;\-* #,##0.00&quot;    &quot;;* \-#&quot;    &quot;;@\ "/>
    <numFmt numFmtId="166" formatCode="0.0%"/>
    <numFmt numFmtId="167" formatCode="_-* #,##0.0_-;\-* #,##0.0_-;_-* &quot;-&quot;_-;_-@_-"/>
    <numFmt numFmtId="168" formatCode="_-* #,##0_-;\-* #,##0_-;_-* &quot;-&quot;??_-;_-@_-"/>
  </numFmts>
  <fonts count="26">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sz val="10"/>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sz val="11"/>
      <color rgb="FFFF0000"/>
      <name val="Garamond"/>
      <family val="1"/>
    </font>
    <font>
      <b/>
      <sz val="10"/>
      <name val="Garamond"/>
      <family val="1"/>
    </font>
    <font>
      <sz val="11"/>
      <name val="Garamond"/>
      <family val="1"/>
    </font>
    <font>
      <b/>
      <sz val="11"/>
      <name val="Garamond"/>
      <family val="1"/>
    </font>
    <font>
      <b/>
      <sz val="20"/>
      <color theme="1"/>
      <name val="Garamond"/>
      <family val="1"/>
    </font>
    <font>
      <sz val="16"/>
      <color theme="1"/>
      <name val="Garamond"/>
      <family val="1"/>
    </font>
    <font>
      <b/>
      <sz val="16"/>
      <color theme="1"/>
      <name val="Garamond"/>
      <family val="1"/>
    </font>
    <font>
      <sz val="11"/>
      <color rgb="FF006100"/>
      <name val="Calibri"/>
      <family val="2"/>
      <scheme val="minor"/>
    </font>
    <font>
      <sz val="11"/>
      <name val="Calibri"/>
      <family val="2"/>
      <scheme val="minor"/>
    </font>
    <font>
      <sz val="11"/>
      <color rgb="FF0070C0"/>
      <name val="Garamond"/>
      <family val="1"/>
    </font>
    <font>
      <b/>
      <sz val="11"/>
      <color rgb="FF0070C0"/>
      <name val="Garamond"/>
      <family val="1"/>
    </font>
  </fonts>
  <fills count="13">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6EFCE"/>
      </patternFill>
    </fill>
  </fills>
  <borders count="40">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3">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2" fillId="12" borderId="0" applyNumberFormat="0" applyBorder="0" applyAlignment="0" applyProtection="0"/>
    <xf numFmtId="43" fontId="1" fillId="0" borderId="0" applyFont="0" applyFill="0" applyBorder="0" applyAlignment="0" applyProtection="0"/>
  </cellStyleXfs>
  <cellXfs count="245">
    <xf numFmtId="0" fontId="0" fillId="0" borderId="0" xfId="0"/>
    <xf numFmtId="0" fontId="5" fillId="0" borderId="26" xfId="0" applyFont="1" applyBorder="1" applyAlignment="1" applyProtection="1">
      <alignment horizontal="justify" vertical="center" wrapText="1"/>
      <protection locked="0"/>
    </xf>
    <xf numFmtId="0" fontId="5" fillId="0" borderId="9" xfId="0" applyFont="1" applyBorder="1" applyAlignment="1" applyProtection="1">
      <alignment horizontal="justify" vertical="center" wrapText="1"/>
      <protection locked="0"/>
    </xf>
    <xf numFmtId="0" fontId="5" fillId="0" borderId="9" xfId="0" applyFont="1" applyBorder="1" applyAlignment="1" applyProtection="1">
      <alignment horizontal="center" vertical="center" wrapText="1"/>
      <protection locked="0"/>
    </xf>
    <xf numFmtId="0" fontId="6" fillId="0" borderId="9" xfId="2" applyNumberFormat="1" applyFont="1" applyBorder="1" applyAlignment="1">
      <alignment horizontal="center" vertical="center" wrapText="1"/>
    </xf>
    <xf numFmtId="9" fontId="6" fillId="0" borderId="9" xfId="2" applyFont="1" applyBorder="1" applyAlignment="1">
      <alignment horizontal="center" vertical="center" wrapText="1"/>
    </xf>
    <xf numFmtId="0" fontId="5" fillId="0" borderId="9" xfId="0" applyFont="1" applyBorder="1" applyAlignment="1">
      <alignment horizontal="justify" vertical="center" wrapText="1"/>
    </xf>
    <xf numFmtId="9" fontId="5" fillId="0" borderId="9" xfId="2" applyFont="1" applyBorder="1" applyAlignment="1">
      <alignment horizontal="justify" vertical="center" wrapText="1"/>
    </xf>
    <xf numFmtId="0" fontId="5" fillId="0" borderId="16" xfId="0" applyFont="1" applyBorder="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xf numFmtId="0" fontId="5" fillId="0" borderId="13" xfId="0" applyFont="1" applyBorder="1" applyAlignment="1">
      <alignment horizontal="justify" vertical="center" wrapText="1"/>
    </xf>
    <xf numFmtId="9" fontId="5" fillId="0" borderId="13" xfId="2" applyFont="1" applyBorder="1" applyAlignment="1">
      <alignment horizontal="justify" vertical="center" wrapText="1"/>
    </xf>
    <xf numFmtId="9" fontId="5" fillId="0" borderId="9" xfId="2" applyFont="1" applyBorder="1" applyAlignment="1">
      <alignment horizontal="center" vertical="center" wrapText="1"/>
    </xf>
    <xf numFmtId="9" fontId="5" fillId="0" borderId="9" xfId="0" applyNumberFormat="1" applyFont="1" applyBorder="1" applyAlignment="1" applyProtection="1">
      <alignment horizontal="justify" vertical="center" wrapText="1"/>
      <protection locked="0"/>
    </xf>
    <xf numFmtId="0" fontId="6" fillId="0" borderId="9"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9" xfId="0" applyFont="1" applyBorder="1" applyAlignment="1">
      <alignment vertical="center"/>
    </xf>
    <xf numFmtId="0" fontId="6" fillId="10" borderId="9" xfId="0" applyFont="1" applyFill="1" applyBorder="1" applyAlignment="1">
      <alignment vertical="center"/>
    </xf>
    <xf numFmtId="9" fontId="13" fillId="7" borderId="9" xfId="0" applyNumberFormat="1" applyFont="1" applyFill="1" applyBorder="1" applyAlignment="1">
      <alignment vertical="center"/>
    </xf>
    <xf numFmtId="0" fontId="13" fillId="7" borderId="9" xfId="0" applyFont="1" applyFill="1" applyBorder="1" applyAlignment="1">
      <alignment vertical="center"/>
    </xf>
    <xf numFmtId="0" fontId="6" fillId="10" borderId="9" xfId="0" applyFont="1" applyFill="1" applyBorder="1" applyAlignment="1">
      <alignment vertical="center" wrapText="1"/>
    </xf>
    <xf numFmtId="0" fontId="13" fillId="10" borderId="9" xfId="0" applyFont="1" applyFill="1" applyBorder="1" applyAlignment="1">
      <alignment horizontal="center" vertical="center"/>
    </xf>
    <xf numFmtId="0" fontId="6" fillId="8" borderId="9" xfId="0" applyFont="1" applyFill="1" applyBorder="1" applyAlignment="1">
      <alignment vertical="center" wrapText="1"/>
    </xf>
    <xf numFmtId="0" fontId="6" fillId="9" borderId="9" xfId="0" applyFont="1" applyFill="1" applyBorder="1" applyAlignment="1">
      <alignment vertical="center" wrapText="1"/>
    </xf>
    <xf numFmtId="0" fontId="6" fillId="6" borderId="9" xfId="0" applyFont="1" applyFill="1" applyBorder="1" applyAlignment="1">
      <alignment vertical="center" wrapText="1"/>
    </xf>
    <xf numFmtId="167" fontId="6" fillId="0" borderId="9" xfId="1" applyNumberFormat="1" applyFont="1" applyBorder="1" applyAlignment="1">
      <alignment horizontal="center" vertical="center" wrapText="1"/>
    </xf>
    <xf numFmtId="0" fontId="6" fillId="6" borderId="26" xfId="0" applyFont="1" applyFill="1" applyBorder="1" applyAlignment="1">
      <alignment vertical="center" wrapText="1"/>
    </xf>
    <xf numFmtId="0" fontId="6" fillId="6" borderId="27" xfId="0" applyFont="1" applyFill="1" applyBorder="1" applyAlignment="1">
      <alignment vertical="center" wrapText="1"/>
    </xf>
    <xf numFmtId="0" fontId="6" fillId="0" borderId="26" xfId="0" applyFont="1" applyBorder="1" applyAlignment="1">
      <alignment vertical="center" wrapText="1"/>
    </xf>
    <xf numFmtId="0" fontId="6" fillId="10" borderId="26" xfId="0" applyFont="1" applyFill="1" applyBorder="1" applyAlignment="1">
      <alignment vertical="center" wrapText="1"/>
    </xf>
    <xf numFmtId="0" fontId="6" fillId="0" borderId="16" xfId="0" applyFont="1" applyBorder="1" applyAlignment="1">
      <alignment vertical="center" wrapText="1"/>
    </xf>
    <xf numFmtId="0" fontId="6" fillId="0" borderId="13" xfId="0" applyFont="1" applyBorder="1" applyAlignment="1">
      <alignment vertical="center" wrapText="1"/>
    </xf>
    <xf numFmtId="0" fontId="6" fillId="8" borderId="26" xfId="0" applyFont="1" applyFill="1" applyBorder="1" applyAlignment="1">
      <alignment vertical="center" wrapText="1"/>
    </xf>
    <xf numFmtId="0" fontId="6" fillId="8" borderId="27" xfId="0" applyFont="1" applyFill="1" applyBorder="1" applyAlignment="1">
      <alignment vertical="center" wrapText="1"/>
    </xf>
    <xf numFmtId="0" fontId="6" fillId="10" borderId="27" xfId="0" applyFont="1" applyFill="1" applyBorder="1" applyAlignment="1">
      <alignment vertical="center" wrapText="1"/>
    </xf>
    <xf numFmtId="0" fontId="6" fillId="9" borderId="26" xfId="0" applyFont="1" applyFill="1" applyBorder="1" applyAlignment="1">
      <alignment vertical="center" wrapText="1"/>
    </xf>
    <xf numFmtId="0" fontId="6" fillId="9" borderId="27" xfId="0" applyFont="1" applyFill="1" applyBorder="1" applyAlignment="1">
      <alignment vertical="center" wrapText="1"/>
    </xf>
    <xf numFmtId="0" fontId="12" fillId="7" borderId="12" xfId="0" applyFont="1" applyFill="1" applyBorder="1" applyAlignment="1" applyProtection="1">
      <alignment horizontal="justify" vertical="center" wrapText="1"/>
      <protection locked="0"/>
    </xf>
    <xf numFmtId="9" fontId="13" fillId="7" borderId="12" xfId="0" applyNumberFormat="1" applyFont="1" applyFill="1" applyBorder="1" applyAlignment="1">
      <alignment vertical="center"/>
    </xf>
    <xf numFmtId="0" fontId="6" fillId="10" borderId="27" xfId="0" applyFont="1" applyFill="1" applyBorder="1" applyAlignment="1">
      <alignment vertical="center"/>
    </xf>
    <xf numFmtId="0" fontId="14" fillId="10" borderId="26" xfId="0" applyFont="1" applyFill="1" applyBorder="1" applyAlignment="1">
      <alignment vertical="center" wrapText="1"/>
    </xf>
    <xf numFmtId="9" fontId="5" fillId="0" borderId="27" xfId="0" applyNumberFormat="1" applyFont="1" applyBorder="1" applyAlignment="1" applyProtection="1">
      <alignment horizontal="justify" vertical="center" wrapText="1"/>
      <protection locked="0"/>
    </xf>
    <xf numFmtId="9" fontId="7" fillId="0" borderId="27" xfId="0" applyNumberFormat="1" applyFont="1" applyBorder="1" applyAlignment="1" applyProtection="1">
      <alignment horizontal="center" vertical="center" wrapText="1"/>
      <protection locked="0"/>
    </xf>
    <xf numFmtId="1" fontId="7" fillId="0" borderId="27" xfId="0" applyNumberFormat="1" applyFont="1" applyBorder="1" applyAlignment="1" applyProtection="1">
      <alignment horizontal="center" vertical="center" wrapText="1"/>
      <protection locked="0"/>
    </xf>
    <xf numFmtId="0" fontId="5" fillId="0" borderId="26" xfId="0" applyFont="1" applyBorder="1" applyAlignment="1">
      <alignment horizontal="justify" vertical="center" wrapText="1"/>
    </xf>
    <xf numFmtId="9" fontId="5" fillId="0" borderId="27" xfId="2" applyFont="1" applyBorder="1" applyAlignment="1">
      <alignment horizontal="justify" vertical="center" wrapText="1"/>
    </xf>
    <xf numFmtId="0" fontId="5" fillId="0" borderId="16" xfId="0" applyFont="1" applyBorder="1" applyAlignment="1">
      <alignment horizontal="justify" vertical="center" wrapText="1"/>
    </xf>
    <xf numFmtId="9" fontId="5" fillId="0" borderId="13" xfId="2" applyFont="1" applyBorder="1" applyAlignment="1">
      <alignment horizontal="center" vertical="center" wrapText="1"/>
    </xf>
    <xf numFmtId="9" fontId="5" fillId="0" borderId="28" xfId="2" applyFont="1" applyBorder="1" applyAlignment="1">
      <alignment horizontal="justify" vertical="center" wrapText="1"/>
    </xf>
    <xf numFmtId="0" fontId="6" fillId="7" borderId="22" xfId="0" applyFont="1" applyFill="1" applyBorder="1" applyAlignment="1">
      <alignment vertical="center"/>
    </xf>
    <xf numFmtId="0" fontId="6" fillId="7" borderId="0" xfId="0" applyFont="1" applyFill="1" applyBorder="1" applyAlignment="1">
      <alignment vertical="center"/>
    </xf>
    <xf numFmtId="0" fontId="6" fillId="10" borderId="8" xfId="0" applyFont="1" applyFill="1" applyBorder="1" applyAlignment="1">
      <alignment vertical="center"/>
    </xf>
    <xf numFmtId="0" fontId="6" fillId="0" borderId="22" xfId="0" applyFont="1" applyBorder="1" applyAlignment="1">
      <alignment vertical="center"/>
    </xf>
    <xf numFmtId="0" fontId="5" fillId="0" borderId="27" xfId="0" applyFont="1" applyBorder="1" applyAlignment="1" applyProtection="1">
      <alignment horizontal="justify" vertical="center" wrapText="1"/>
      <protection locked="0"/>
    </xf>
    <xf numFmtId="0" fontId="6" fillId="0" borderId="31" xfId="0" applyFont="1" applyBorder="1" applyAlignment="1">
      <alignment vertical="center"/>
    </xf>
    <xf numFmtId="0" fontId="5" fillId="0" borderId="28" xfId="0" applyFont="1" applyBorder="1" applyAlignment="1" applyProtection="1">
      <alignment horizontal="justify" vertical="center" wrapText="1"/>
      <protection locked="0"/>
    </xf>
    <xf numFmtId="0" fontId="6" fillId="10" borderId="26" xfId="0" applyFont="1" applyFill="1" applyBorder="1" applyAlignment="1">
      <alignment vertical="center"/>
    </xf>
    <xf numFmtId="0" fontId="5" fillId="0" borderId="27" xfId="0" applyFont="1" applyBorder="1" applyAlignment="1" applyProtection="1">
      <alignment horizontal="center" vertical="center" wrapText="1"/>
      <protection locked="0"/>
    </xf>
    <xf numFmtId="0" fontId="11" fillId="10" borderId="16"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0" borderId="28"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horizontal="center" vertical="center"/>
    </xf>
    <xf numFmtId="0" fontId="6" fillId="10" borderId="9" xfId="0" applyFont="1" applyFill="1" applyBorder="1" applyAlignment="1">
      <alignment horizontal="center" vertical="center"/>
    </xf>
    <xf numFmtId="0" fontId="6" fillId="0" borderId="0" xfId="0" applyFont="1" applyAlignment="1">
      <alignment horizontal="center" vertical="center"/>
    </xf>
    <xf numFmtId="9" fontId="5" fillId="0" borderId="9"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10" fontId="18" fillId="10" borderId="9" xfId="2" applyNumberFormat="1" applyFont="1" applyFill="1" applyBorder="1" applyAlignment="1">
      <alignment vertical="center"/>
    </xf>
    <xf numFmtId="0" fontId="6" fillId="0" borderId="9" xfId="0" applyFont="1" applyBorder="1" applyAlignment="1">
      <alignment horizontal="center" vertical="center"/>
    </xf>
    <xf numFmtId="0" fontId="6" fillId="0" borderId="25" xfId="0" applyFont="1" applyFill="1" applyBorder="1" applyAlignment="1">
      <alignment vertical="center"/>
    </xf>
    <xf numFmtId="0" fontId="6" fillId="0" borderId="12" xfId="0" applyFont="1" applyFill="1" applyBorder="1" applyAlignment="1">
      <alignment vertical="center" wrapText="1"/>
    </xf>
    <xf numFmtId="0" fontId="3" fillId="0" borderId="34" xfId="0" applyFont="1" applyFill="1" applyBorder="1" applyAlignment="1">
      <alignment vertical="center" wrapText="1"/>
    </xf>
    <xf numFmtId="0" fontId="10" fillId="0" borderId="25" xfId="0" applyFont="1" applyFill="1" applyBorder="1" applyAlignment="1">
      <alignment horizontal="justify" vertical="center" wrapText="1"/>
    </xf>
    <xf numFmtId="166" fontId="10" fillId="0" borderId="14"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2" xfId="0" applyFont="1" applyFill="1" applyBorder="1" applyAlignment="1">
      <alignment vertical="center" wrapText="1"/>
    </xf>
    <xf numFmtId="3" fontId="6" fillId="0" borderId="12" xfId="0" applyNumberFormat="1" applyFont="1" applyFill="1" applyBorder="1" applyAlignment="1">
      <alignment horizontal="center" vertical="center"/>
    </xf>
    <xf numFmtId="0" fontId="6" fillId="0" borderId="12" xfId="0" applyFont="1" applyFill="1" applyBorder="1" applyAlignment="1">
      <alignment vertical="center"/>
    </xf>
    <xf numFmtId="0" fontId="6" fillId="0" borderId="34" xfId="0" applyFont="1" applyFill="1" applyBorder="1" applyAlignment="1">
      <alignment vertical="center"/>
    </xf>
    <xf numFmtId="0" fontId="6" fillId="0" borderId="26" xfId="0" applyFont="1" applyFill="1" applyBorder="1" applyAlignment="1">
      <alignment vertical="center"/>
    </xf>
    <xf numFmtId="0" fontId="6" fillId="0" borderId="9" xfId="0" applyFont="1" applyFill="1" applyBorder="1" applyAlignment="1">
      <alignment vertical="center" wrapText="1"/>
    </xf>
    <xf numFmtId="0" fontId="6" fillId="0" borderId="27" xfId="0" applyFont="1" applyFill="1" applyBorder="1" applyAlignment="1">
      <alignment vertical="center" wrapText="1"/>
    </xf>
    <xf numFmtId="0" fontId="6" fillId="0" borderId="26"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center"/>
    </xf>
    <xf numFmtId="0" fontId="3" fillId="0" borderId="27" xfId="0" applyFont="1" applyFill="1" applyBorder="1" applyAlignment="1">
      <alignment vertical="center" wrapText="1"/>
    </xf>
    <xf numFmtId="0" fontId="10" fillId="0" borderId="26" xfId="0" applyFont="1" applyFill="1" applyBorder="1" applyAlignment="1">
      <alignment horizontal="justify" vertical="center" wrapText="1"/>
    </xf>
    <xf numFmtId="0" fontId="10"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10" fillId="0" borderId="9" xfId="0" applyFont="1" applyFill="1" applyBorder="1" applyAlignment="1">
      <alignment vertical="center" wrapText="1"/>
    </xf>
    <xf numFmtId="3" fontId="6" fillId="0" borderId="9" xfId="0" applyNumberFormat="1" applyFont="1" applyFill="1" applyBorder="1" applyAlignment="1">
      <alignment horizontal="center" vertical="center"/>
    </xf>
    <xf numFmtId="0" fontId="6" fillId="0" borderId="9" xfId="0" applyFont="1" applyFill="1" applyBorder="1" applyAlignment="1">
      <alignment vertical="center"/>
    </xf>
    <xf numFmtId="0" fontId="17" fillId="0" borderId="9" xfId="0" applyFont="1" applyFill="1" applyBorder="1" applyAlignment="1">
      <alignment vertical="center" wrapText="1"/>
    </xf>
    <xf numFmtId="9" fontId="6" fillId="0" borderId="9" xfId="0" applyNumberFormat="1" applyFont="1" applyFill="1" applyBorder="1" applyAlignment="1">
      <alignment vertical="center"/>
    </xf>
    <xf numFmtId="0" fontId="4" fillId="0" borderId="26" xfId="0" applyFont="1" applyFill="1" applyBorder="1" applyAlignment="1">
      <alignment horizontal="justify" vertical="center" wrapText="1"/>
    </xf>
    <xf numFmtId="0" fontId="3" fillId="0" borderId="9" xfId="0" applyFont="1" applyFill="1" applyBorder="1" applyAlignment="1">
      <alignment horizontal="center" vertical="center" wrapText="1"/>
    </xf>
    <xf numFmtId="0" fontId="6" fillId="0" borderId="7" xfId="0" applyFont="1" applyFill="1" applyBorder="1" applyAlignment="1">
      <alignment horizontal="center" vertical="center"/>
    </xf>
    <xf numFmtId="9" fontId="6" fillId="0" borderId="27" xfId="0" applyNumberFormat="1" applyFont="1" applyFill="1" applyBorder="1" applyAlignment="1">
      <alignment vertical="center"/>
    </xf>
    <xf numFmtId="0" fontId="15" fillId="0" borderId="27" xfId="0" applyFont="1" applyFill="1" applyBorder="1" applyAlignment="1">
      <alignment vertical="center" wrapText="1"/>
    </xf>
    <xf numFmtId="10" fontId="6" fillId="0" borderId="9" xfId="0" applyNumberFormat="1" applyFont="1" applyFill="1" applyBorder="1" applyAlignment="1">
      <alignment horizontal="center" vertical="center"/>
    </xf>
    <xf numFmtId="9" fontId="17" fillId="0" borderId="9" xfId="0" applyNumberFormat="1" applyFont="1" applyFill="1" applyBorder="1" applyAlignment="1">
      <alignment vertical="center"/>
    </xf>
    <xf numFmtId="0" fontId="3" fillId="0" borderId="26" xfId="0" applyFont="1" applyFill="1" applyBorder="1" applyAlignment="1">
      <alignment vertical="center" wrapText="1"/>
    </xf>
    <xf numFmtId="0" fontId="6" fillId="0" borderId="9" xfId="0" applyFont="1" applyFill="1" applyBorder="1" applyAlignment="1">
      <alignment horizontal="center" vertical="center" wrapText="1"/>
    </xf>
    <xf numFmtId="0" fontId="10" fillId="0" borderId="26" xfId="0" applyFont="1" applyFill="1" applyBorder="1" applyAlignment="1">
      <alignment vertical="center" wrapText="1"/>
    </xf>
    <xf numFmtId="0" fontId="6" fillId="0" borderId="9"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9" xfId="0" applyFont="1" applyFill="1" applyBorder="1" applyAlignment="1">
      <alignment vertical="center"/>
    </xf>
    <xf numFmtId="0" fontId="6" fillId="0" borderId="27" xfId="0" applyFont="1" applyFill="1" applyBorder="1" applyAlignment="1">
      <alignment vertical="center"/>
    </xf>
    <xf numFmtId="0" fontId="4" fillId="0" borderId="9" xfId="0" applyFont="1" applyFill="1" applyBorder="1" applyAlignment="1">
      <alignment horizontal="justify" vertical="center" wrapText="1"/>
    </xf>
    <xf numFmtId="0" fontId="3" fillId="0" borderId="33" xfId="0" applyFont="1" applyFill="1" applyBorder="1" applyAlignment="1">
      <alignment vertical="center" wrapText="1"/>
    </xf>
    <xf numFmtId="166" fontId="10" fillId="0" borderId="23"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4" fillId="0" borderId="10" xfId="0" applyFont="1" applyFill="1" applyBorder="1" applyAlignment="1">
      <alignment horizontal="justify" vertical="center" wrapText="1"/>
    </xf>
    <xf numFmtId="0" fontId="6" fillId="0" borderId="10" xfId="0" applyFont="1" applyFill="1" applyBorder="1" applyAlignment="1">
      <alignment vertical="center"/>
    </xf>
    <xf numFmtId="41" fontId="6" fillId="0" borderId="27" xfId="1" applyFont="1" applyFill="1" applyBorder="1" applyAlignment="1">
      <alignment vertical="center"/>
    </xf>
    <xf numFmtId="41" fontId="6" fillId="0" borderId="15" xfId="1" applyFont="1" applyFill="1" applyBorder="1" applyAlignment="1">
      <alignment vertical="center"/>
    </xf>
    <xf numFmtId="41" fontId="6" fillId="0" borderId="34" xfId="1" applyFont="1" applyFill="1" applyBorder="1" applyAlignment="1">
      <alignment vertical="center"/>
    </xf>
    <xf numFmtId="0" fontId="6" fillId="0" borderId="9" xfId="0" applyFont="1" applyBorder="1" applyAlignment="1">
      <alignment horizontal="center" vertical="center" wrapText="1"/>
    </xf>
    <xf numFmtId="168" fontId="6" fillId="0" borderId="9" xfId="12" applyNumberFormat="1" applyFont="1" applyFill="1" applyBorder="1" applyAlignment="1">
      <alignment vertical="center"/>
    </xf>
    <xf numFmtId="9" fontId="23" fillId="0" borderId="9" xfId="11" applyNumberFormat="1" applyFont="1" applyFill="1" applyBorder="1" applyAlignment="1">
      <alignment vertical="center"/>
    </xf>
    <xf numFmtId="9" fontId="6" fillId="0" borderId="26" xfId="0" applyNumberFormat="1" applyFont="1" applyFill="1" applyBorder="1" applyAlignment="1">
      <alignment horizontal="center" vertical="center" wrapText="1"/>
    </xf>
    <xf numFmtId="9" fontId="6" fillId="0" borderId="26" xfId="2" applyFont="1" applyFill="1" applyBorder="1" applyAlignment="1">
      <alignment horizontal="center" vertical="center" wrapText="1"/>
    </xf>
    <xf numFmtId="9" fontId="6" fillId="0" borderId="9" xfId="2" applyFont="1" applyFill="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9"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26" xfId="0" applyFont="1" applyFill="1" applyBorder="1" applyAlignment="1">
      <alignment horizontal="center" vertical="center" wrapText="1"/>
    </xf>
    <xf numFmtId="10" fontId="6" fillId="0" borderId="9" xfId="0" applyNumberFormat="1" applyFont="1" applyFill="1" applyBorder="1" applyAlignment="1">
      <alignment horizontal="center" vertical="center" wrapText="1"/>
    </xf>
    <xf numFmtId="0" fontId="6" fillId="0" borderId="27" xfId="0" applyFont="1" applyFill="1" applyBorder="1" applyAlignment="1">
      <alignment horizontal="center" vertical="center" wrapText="1"/>
    </xf>
    <xf numFmtId="0" fontId="24" fillId="0" borderId="2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6" xfId="0" applyFont="1" applyBorder="1" applyAlignment="1">
      <alignment horizontal="center" vertical="center" wrapText="1"/>
    </xf>
    <xf numFmtId="0" fontId="13" fillId="11" borderId="35" xfId="0" applyFont="1" applyFill="1" applyBorder="1" applyAlignment="1">
      <alignment horizontal="center" vertical="center" wrapText="1"/>
    </xf>
    <xf numFmtId="0" fontId="13" fillId="0" borderId="0" xfId="0" applyFont="1" applyAlignment="1">
      <alignment horizontal="center" vertical="center" wrapText="1"/>
    </xf>
    <xf numFmtId="10" fontId="13" fillId="0" borderId="9" xfId="0" applyNumberFormat="1" applyFont="1" applyFill="1" applyBorder="1" applyAlignment="1">
      <alignment horizontal="center" vertical="center" wrapText="1"/>
    </xf>
    <xf numFmtId="9" fontId="13" fillId="0" borderId="9" xfId="2" applyFont="1" applyFill="1" applyBorder="1" applyAlignment="1">
      <alignment horizontal="center" vertical="center" wrapText="1"/>
    </xf>
    <xf numFmtId="9" fontId="13" fillId="0" borderId="9" xfId="0" applyNumberFormat="1" applyFont="1" applyFill="1" applyBorder="1" applyAlignment="1">
      <alignment horizontal="center" vertical="center" wrapText="1"/>
    </xf>
    <xf numFmtId="0" fontId="25" fillId="0" borderId="9" xfId="0" applyFont="1" applyBorder="1" applyAlignment="1">
      <alignment horizontal="center" vertical="center" wrapText="1"/>
    </xf>
    <xf numFmtId="9" fontId="25" fillId="0" borderId="9" xfId="0" applyNumberFormat="1" applyFont="1" applyBorder="1" applyAlignment="1">
      <alignment horizontal="center" vertical="center" wrapText="1"/>
    </xf>
    <xf numFmtId="0" fontId="6" fillId="0" borderId="36" xfId="0" applyFont="1" applyFill="1" applyBorder="1" applyAlignment="1">
      <alignment vertical="center"/>
    </xf>
    <xf numFmtId="0" fontId="6" fillId="10" borderId="22" xfId="0" applyFont="1" applyFill="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2" xfId="0" applyFont="1" applyFill="1" applyBorder="1" applyAlignment="1">
      <alignment vertical="center" wrapText="1"/>
    </xf>
    <xf numFmtId="0" fontId="6" fillId="0" borderId="2" xfId="0" applyFont="1" applyBorder="1" applyAlignment="1">
      <alignment vertical="center" wrapText="1"/>
    </xf>
    <xf numFmtId="0" fontId="6" fillId="0" borderId="38" xfId="0" applyFont="1" applyBorder="1" applyAlignment="1">
      <alignment vertical="center" wrapText="1"/>
    </xf>
    <xf numFmtId="0" fontId="13" fillId="0" borderId="9"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6" fillId="11" borderId="33"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10" borderId="27" xfId="0" applyFont="1" applyFill="1" applyBorder="1" applyAlignment="1">
      <alignment horizontal="center" vertical="center" wrapText="1"/>
    </xf>
    <xf numFmtId="0" fontId="24"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28" xfId="0" applyFont="1" applyBorder="1" applyAlignment="1">
      <alignment horizontal="center" vertical="center" wrapText="1"/>
    </xf>
    <xf numFmtId="0" fontId="19" fillId="0" borderId="21"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3" xfId="0" applyFont="1" applyBorder="1" applyAlignment="1">
      <alignment horizontal="center" vertical="center"/>
    </xf>
    <xf numFmtId="0" fontId="20" fillId="0" borderId="28" xfId="0" applyFont="1" applyBorder="1" applyAlignment="1">
      <alignment horizontal="center" vertical="center"/>
    </xf>
    <xf numFmtId="0" fontId="13" fillId="0" borderId="0" xfId="0" applyFont="1" applyAlignment="1">
      <alignment horizontal="center" vertical="center"/>
    </xf>
    <xf numFmtId="0" fontId="6" fillId="10" borderId="21"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26" xfId="0" applyFont="1" applyFill="1" applyBorder="1" applyAlignment="1">
      <alignment horizontal="center" vertical="center"/>
    </xf>
    <xf numFmtId="0" fontId="6" fillId="10" borderId="27" xfId="0" applyFont="1" applyFill="1" applyBorder="1" applyAlignment="1">
      <alignment horizontal="center" vertical="center"/>
    </xf>
    <xf numFmtId="0" fontId="6" fillId="10" borderId="16" xfId="0" applyFont="1" applyFill="1" applyBorder="1" applyAlignment="1">
      <alignment horizontal="center" vertical="center"/>
    </xf>
    <xf numFmtId="0" fontId="6" fillId="10" borderId="28" xfId="0" applyFont="1" applyFill="1" applyBorder="1" applyAlignment="1">
      <alignment horizontal="center" vertical="center"/>
    </xf>
    <xf numFmtId="0" fontId="6" fillId="0" borderId="2" xfId="0" applyFont="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13" fillId="10"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11" fillId="10" borderId="5"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28" xfId="0" applyFont="1" applyFill="1" applyBorder="1" applyAlignment="1">
      <alignment horizontal="center" vertical="center"/>
    </xf>
    <xf numFmtId="0" fontId="11" fillId="10" borderId="21"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27" xfId="0" applyFont="1" applyFill="1" applyBorder="1" applyAlignment="1">
      <alignment horizontal="center" vertical="center" wrapText="1"/>
    </xf>
    <xf numFmtId="0" fontId="11" fillId="10" borderId="21"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26" xfId="0" applyFont="1" applyFill="1" applyBorder="1" applyAlignment="1">
      <alignment horizontal="center" vertical="center"/>
    </xf>
    <xf numFmtId="0" fontId="11" fillId="10" borderId="9" xfId="0" applyFont="1" applyFill="1" applyBorder="1" applyAlignment="1">
      <alignment horizontal="center" vertical="center"/>
    </xf>
    <xf numFmtId="0" fontId="6" fillId="6" borderId="2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13" fillId="11" borderId="27"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6" fillId="11" borderId="18"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16" fillId="5" borderId="24" xfId="0" applyFont="1" applyFill="1" applyBorder="1" applyAlignment="1">
      <alignment horizontal="center" vertical="center"/>
    </xf>
    <xf numFmtId="0" fontId="16" fillId="5" borderId="29" xfId="0" applyFont="1" applyFill="1" applyBorder="1" applyAlignment="1">
      <alignment horizontal="center" vertical="center"/>
    </xf>
    <xf numFmtId="0" fontId="16" fillId="5" borderId="20" xfId="0" applyFont="1" applyFill="1" applyBorder="1" applyAlignment="1">
      <alignment horizontal="center" vertical="center"/>
    </xf>
    <xf numFmtId="0" fontId="16" fillId="5" borderId="30"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32"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17" fillId="0" borderId="9" xfId="0" applyFont="1" applyBorder="1" applyAlignment="1">
      <alignment horizontal="justify" vertical="center" wrapText="1"/>
    </xf>
    <xf numFmtId="0" fontId="17" fillId="0" borderId="9" xfId="0" applyFont="1" applyBorder="1" applyAlignment="1">
      <alignment horizontal="justify" vertical="center"/>
    </xf>
    <xf numFmtId="166" fontId="6" fillId="0" borderId="9" xfId="2" applyNumberFormat="1" applyFont="1" applyFill="1" applyBorder="1" applyAlignment="1">
      <alignment horizontal="center" vertical="center" wrapText="1"/>
    </xf>
    <xf numFmtId="166" fontId="13" fillId="0" borderId="9" xfId="2" applyNumberFormat="1" applyFont="1" applyFill="1" applyBorder="1" applyAlignment="1">
      <alignment horizontal="center" vertical="center" wrapText="1"/>
    </xf>
    <xf numFmtId="9" fontId="21" fillId="0" borderId="39" xfId="2" applyFont="1" applyBorder="1" applyAlignment="1">
      <alignment horizontal="center" vertical="center" wrapText="1"/>
    </xf>
    <xf numFmtId="0" fontId="6" fillId="0" borderId="9" xfId="0"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0" fontId="6" fillId="10" borderId="9" xfId="0" applyFont="1" applyFill="1" applyBorder="1" applyAlignment="1" applyProtection="1">
      <alignment vertical="center" wrapText="1"/>
      <protection locked="0"/>
    </xf>
    <xf numFmtId="0" fontId="6" fillId="10" borderId="27" xfId="0" applyFont="1" applyFill="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28" xfId="0" applyFont="1" applyBorder="1" applyAlignment="1" applyProtection="1">
      <alignment vertical="center" wrapText="1"/>
      <protection locked="0"/>
    </xf>
  </cellXfs>
  <cellStyles count="13">
    <cellStyle name="Amarillo" xfId="3"/>
    <cellStyle name="Buena" xfId="11" builtinId="26"/>
    <cellStyle name="Millares" xfId="12" builtinId="3"/>
    <cellStyle name="Millares [0]" xfId="1" builtinId="6"/>
    <cellStyle name="Millares 2" xfId="5"/>
    <cellStyle name="Millares 3" xfId="4"/>
    <cellStyle name="Normal" xfId="0" builtinId="0"/>
    <cellStyle name="Normal 2" xfId="6"/>
    <cellStyle name="Porcentaje" xfId="2" builtinId="5"/>
    <cellStyle name="Porcentaje 2" xfId="7"/>
    <cellStyle name="Porcentual 2" xfId="8"/>
    <cellStyle name="Rojo" xfId="9"/>
    <cellStyle name="Verde"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6"/>
  <sheetViews>
    <sheetView tabSelected="1" zoomScale="40" zoomScaleNormal="40" workbookViewId="0">
      <selection activeCell="P8" sqref="P8"/>
    </sheetView>
  </sheetViews>
  <sheetFormatPr baseColWidth="10" defaultColWidth="11.375" defaultRowHeight="15"/>
  <cols>
    <col min="1" max="1" width="6.75" style="16" customWidth="1"/>
    <col min="2" max="2" width="27.25" style="16" customWidth="1"/>
    <col min="3" max="3" width="20.125" style="16" customWidth="1"/>
    <col min="4" max="4" width="55.25" style="16" customWidth="1"/>
    <col min="5" max="5" width="14.125" style="16" customWidth="1"/>
    <col min="6" max="6" width="16" style="16" customWidth="1"/>
    <col min="7" max="7" width="25.25" style="16" customWidth="1"/>
    <col min="8" max="8" width="46.875" style="16" customWidth="1"/>
    <col min="9" max="9" width="11.375" style="68" customWidth="1"/>
    <col min="10" max="10" width="16.25" style="16" customWidth="1"/>
    <col min="11" max="11" width="13.375" style="15" customWidth="1"/>
    <col min="12" max="15" width="11.375" style="16"/>
    <col min="16" max="16" width="18.125" style="16" customWidth="1"/>
    <col min="17" max="17" width="13.75" style="16" customWidth="1"/>
    <col min="18" max="18" width="15.625" style="15" customWidth="1"/>
    <col min="19" max="19" width="16.25" style="15" customWidth="1"/>
    <col min="20" max="20" width="19.875" style="15" customWidth="1"/>
    <col min="21" max="21" width="11.375" style="16" customWidth="1"/>
    <col min="22" max="22" width="20.75" style="129" customWidth="1"/>
    <col min="23" max="23" width="21" style="129" customWidth="1"/>
    <col min="24" max="24" width="21" style="138" customWidth="1"/>
    <col min="25" max="25" width="43.625" style="129" customWidth="1"/>
    <col min="26" max="26" width="33.875" style="129" customWidth="1"/>
    <col min="27" max="29" width="16.375" style="15" customWidth="1"/>
    <col min="30" max="31" width="58" style="15" customWidth="1"/>
    <col min="32" max="34" width="16.375" style="15" customWidth="1"/>
    <col min="35" max="36" width="58" style="15" customWidth="1"/>
    <col min="37" max="42" width="16.375" style="15" customWidth="1"/>
    <col min="43" max="43" width="17.875" style="15" customWidth="1"/>
    <col min="44" max="44" width="16.375" style="15" customWidth="1"/>
    <col min="45" max="46" width="58" style="15" customWidth="1"/>
    <col min="47" max="47" width="23.125" style="15" customWidth="1"/>
    <col min="48" max="49" width="16.375" style="15" customWidth="1"/>
    <col min="50" max="16384" width="11.375" style="16"/>
  </cols>
  <sheetData>
    <row r="1" spans="1:49" ht="22.5" customHeight="1">
      <c r="A1" s="175" t="s">
        <v>161</v>
      </c>
      <c r="B1" s="175"/>
      <c r="C1" s="175"/>
      <c r="D1" s="175"/>
      <c r="E1" s="175"/>
      <c r="F1" s="175"/>
      <c r="G1" s="175"/>
      <c r="H1" s="175"/>
      <c r="I1" s="175"/>
      <c r="J1" s="175"/>
      <c r="K1" s="175"/>
    </row>
    <row r="2" spans="1:49" ht="22.5" customHeight="1">
      <c r="A2" s="175" t="s">
        <v>0</v>
      </c>
      <c r="B2" s="175"/>
      <c r="C2" s="175"/>
      <c r="D2" s="175"/>
      <c r="E2" s="175"/>
      <c r="F2" s="175"/>
      <c r="G2" s="175"/>
      <c r="H2" s="175"/>
      <c r="I2" s="175"/>
      <c r="J2" s="175"/>
      <c r="K2" s="175"/>
    </row>
    <row r="3" spans="1:49" ht="22.5" customHeight="1">
      <c r="A3" s="175" t="s">
        <v>130</v>
      </c>
      <c r="B3" s="175"/>
      <c r="C3" s="175"/>
      <c r="D3" s="175"/>
      <c r="E3" s="175"/>
      <c r="F3" s="175"/>
      <c r="G3" s="175"/>
      <c r="H3" s="175"/>
      <c r="I3" s="175"/>
      <c r="J3" s="175"/>
      <c r="K3" s="175"/>
    </row>
    <row r="4" spans="1:49" ht="15.75" thickBot="1">
      <c r="F4" s="185" t="s">
        <v>1</v>
      </c>
      <c r="G4" s="185"/>
      <c r="H4" s="185"/>
      <c r="I4" s="185"/>
      <c r="J4" s="185"/>
    </row>
    <row r="5" spans="1:49" ht="15.75" customHeight="1">
      <c r="A5" s="176" t="s">
        <v>5</v>
      </c>
      <c r="B5" s="177"/>
      <c r="C5" s="182" t="s">
        <v>132</v>
      </c>
      <c r="D5" s="183"/>
      <c r="F5" s="22" t="s">
        <v>2</v>
      </c>
      <c r="G5" s="22" t="s">
        <v>3</v>
      </c>
      <c r="H5" s="185" t="s">
        <v>4</v>
      </c>
      <c r="I5" s="185"/>
      <c r="J5" s="185"/>
    </row>
    <row r="6" spans="1:49" ht="22.5" customHeight="1">
      <c r="A6" s="178"/>
      <c r="B6" s="179"/>
      <c r="C6" s="184"/>
      <c r="D6" s="183"/>
      <c r="F6" s="66">
        <v>1</v>
      </c>
      <c r="G6" s="65" t="s">
        <v>153</v>
      </c>
      <c r="H6" s="186" t="s">
        <v>146</v>
      </c>
      <c r="I6" s="186"/>
      <c r="J6" s="186"/>
    </row>
    <row r="7" spans="1:49" ht="45" customHeight="1">
      <c r="A7" s="178"/>
      <c r="B7" s="179"/>
      <c r="C7" s="184"/>
      <c r="D7" s="183"/>
      <c r="F7" s="66">
        <v>2</v>
      </c>
      <c r="G7" s="72" t="s">
        <v>204</v>
      </c>
      <c r="H7" s="187" t="s">
        <v>170</v>
      </c>
      <c r="I7" s="187"/>
      <c r="J7" s="187"/>
    </row>
    <row r="8" spans="1:49" ht="409.6" customHeight="1" thickBot="1">
      <c r="A8" s="180"/>
      <c r="B8" s="181"/>
      <c r="C8" s="184"/>
      <c r="D8" s="183"/>
      <c r="F8" s="66">
        <v>3</v>
      </c>
      <c r="G8" s="17" t="s">
        <v>223</v>
      </c>
      <c r="H8" s="232" t="s">
        <v>225</v>
      </c>
      <c r="I8" s="233"/>
      <c r="J8" s="233"/>
    </row>
    <row r="9" spans="1:49" ht="18.75" customHeight="1"/>
    <row r="10" spans="1:49" ht="18.75" customHeight="1" thickBot="1"/>
    <row r="11" spans="1:49" ht="18.75" customHeight="1">
      <c r="A11" s="191" t="s">
        <v>6</v>
      </c>
      <c r="B11" s="192"/>
      <c r="C11" s="188" t="s">
        <v>20</v>
      </c>
      <c r="D11" s="201" t="s">
        <v>13</v>
      </c>
      <c r="E11" s="202"/>
      <c r="F11" s="202"/>
      <c r="G11" s="202"/>
      <c r="H11" s="202"/>
      <c r="I11" s="202"/>
      <c r="J11" s="202"/>
      <c r="K11" s="202"/>
      <c r="L11" s="202"/>
      <c r="M11" s="202"/>
      <c r="N11" s="202"/>
      <c r="O11" s="202"/>
      <c r="P11" s="188"/>
      <c r="Q11" s="223" t="s">
        <v>43</v>
      </c>
      <c r="R11" s="224"/>
      <c r="S11" s="224"/>
      <c r="T11" s="225"/>
      <c r="U11" s="229" t="s">
        <v>38</v>
      </c>
      <c r="V11" s="214" t="s">
        <v>7</v>
      </c>
      <c r="W11" s="215"/>
      <c r="X11" s="215"/>
      <c r="Y11" s="215"/>
      <c r="Z11" s="216"/>
      <c r="AA11" s="195" t="s">
        <v>7</v>
      </c>
      <c r="AB11" s="196"/>
      <c r="AC11" s="196"/>
      <c r="AD11" s="196"/>
      <c r="AE11" s="197"/>
      <c r="AF11" s="217" t="s">
        <v>7</v>
      </c>
      <c r="AG11" s="218"/>
      <c r="AH11" s="218"/>
      <c r="AI11" s="218"/>
      <c r="AJ11" s="219"/>
      <c r="AK11" s="195" t="s">
        <v>7</v>
      </c>
      <c r="AL11" s="196"/>
      <c r="AM11" s="196"/>
      <c r="AN11" s="196"/>
      <c r="AO11" s="197"/>
      <c r="AP11" s="205" t="s">
        <v>7</v>
      </c>
      <c r="AQ11" s="206"/>
      <c r="AR11" s="206"/>
      <c r="AS11" s="206"/>
      <c r="AT11" s="207"/>
    </row>
    <row r="12" spans="1:49" ht="21" customHeight="1">
      <c r="A12" s="193"/>
      <c r="B12" s="194"/>
      <c r="C12" s="189"/>
      <c r="D12" s="203"/>
      <c r="E12" s="204"/>
      <c r="F12" s="204"/>
      <c r="G12" s="204"/>
      <c r="H12" s="204"/>
      <c r="I12" s="204"/>
      <c r="J12" s="204"/>
      <c r="K12" s="204"/>
      <c r="L12" s="204"/>
      <c r="M12" s="204"/>
      <c r="N12" s="204"/>
      <c r="O12" s="204"/>
      <c r="P12" s="189"/>
      <c r="Q12" s="226"/>
      <c r="R12" s="227"/>
      <c r="S12" s="227"/>
      <c r="T12" s="228"/>
      <c r="U12" s="230"/>
      <c r="V12" s="211" t="s">
        <v>8</v>
      </c>
      <c r="W12" s="212"/>
      <c r="X12" s="212"/>
      <c r="Y12" s="212"/>
      <c r="Z12" s="213"/>
      <c r="AA12" s="198" t="s">
        <v>9</v>
      </c>
      <c r="AB12" s="199"/>
      <c r="AC12" s="199"/>
      <c r="AD12" s="199"/>
      <c r="AE12" s="200"/>
      <c r="AF12" s="220" t="s">
        <v>10</v>
      </c>
      <c r="AG12" s="221"/>
      <c r="AH12" s="221"/>
      <c r="AI12" s="221"/>
      <c r="AJ12" s="222"/>
      <c r="AK12" s="198" t="s">
        <v>11</v>
      </c>
      <c r="AL12" s="199"/>
      <c r="AM12" s="199"/>
      <c r="AN12" s="199"/>
      <c r="AO12" s="200"/>
      <c r="AP12" s="208" t="s">
        <v>12</v>
      </c>
      <c r="AQ12" s="209"/>
      <c r="AR12" s="209"/>
      <c r="AS12" s="209"/>
      <c r="AT12" s="210"/>
    </row>
    <row r="13" spans="1:49" s="15" customFormat="1" ht="39" thickBot="1">
      <c r="A13" s="59" t="s">
        <v>18</v>
      </c>
      <c r="B13" s="60" t="s">
        <v>19</v>
      </c>
      <c r="C13" s="190"/>
      <c r="D13" s="59" t="s">
        <v>21</v>
      </c>
      <c r="E13" s="60" t="s">
        <v>22</v>
      </c>
      <c r="F13" s="60" t="s">
        <v>23</v>
      </c>
      <c r="G13" s="60" t="s">
        <v>24</v>
      </c>
      <c r="H13" s="60" t="s">
        <v>25</v>
      </c>
      <c r="I13" s="60" t="s">
        <v>26</v>
      </c>
      <c r="J13" s="60" t="s">
        <v>27</v>
      </c>
      <c r="K13" s="60" t="s">
        <v>28</v>
      </c>
      <c r="L13" s="60" t="s">
        <v>29</v>
      </c>
      <c r="M13" s="60" t="s">
        <v>30</v>
      </c>
      <c r="N13" s="60" t="s">
        <v>31</v>
      </c>
      <c r="O13" s="60" t="s">
        <v>32</v>
      </c>
      <c r="P13" s="61" t="s">
        <v>33</v>
      </c>
      <c r="Q13" s="62" t="s">
        <v>34</v>
      </c>
      <c r="R13" s="63" t="s">
        <v>35</v>
      </c>
      <c r="S13" s="63" t="s">
        <v>36</v>
      </c>
      <c r="T13" s="64" t="s">
        <v>37</v>
      </c>
      <c r="U13" s="231"/>
      <c r="V13" s="154" t="s">
        <v>39</v>
      </c>
      <c r="W13" s="155" t="s">
        <v>40</v>
      </c>
      <c r="X13" s="156" t="s">
        <v>14</v>
      </c>
      <c r="Y13" s="155" t="s">
        <v>15</v>
      </c>
      <c r="Z13" s="157" t="s">
        <v>16</v>
      </c>
      <c r="AA13" s="33" t="s">
        <v>39</v>
      </c>
      <c r="AB13" s="23" t="s">
        <v>40</v>
      </c>
      <c r="AC13" s="23" t="s">
        <v>14</v>
      </c>
      <c r="AD13" s="23" t="s">
        <v>15</v>
      </c>
      <c r="AE13" s="34" t="s">
        <v>16</v>
      </c>
      <c r="AF13" s="36" t="s">
        <v>39</v>
      </c>
      <c r="AG13" s="24" t="s">
        <v>40</v>
      </c>
      <c r="AH13" s="24" t="s">
        <v>14</v>
      </c>
      <c r="AI13" s="24" t="s">
        <v>15</v>
      </c>
      <c r="AJ13" s="37" t="s">
        <v>16</v>
      </c>
      <c r="AK13" s="33" t="s">
        <v>39</v>
      </c>
      <c r="AL13" s="23" t="s">
        <v>40</v>
      </c>
      <c r="AM13" s="23" t="s">
        <v>14</v>
      </c>
      <c r="AN13" s="23" t="s">
        <v>15</v>
      </c>
      <c r="AO13" s="34" t="s">
        <v>16</v>
      </c>
      <c r="AP13" s="27" t="s">
        <v>24</v>
      </c>
      <c r="AQ13" s="25" t="s">
        <v>39</v>
      </c>
      <c r="AR13" s="25" t="s">
        <v>40</v>
      </c>
      <c r="AS13" s="25" t="s">
        <v>14</v>
      </c>
      <c r="AT13" s="28" t="s">
        <v>17</v>
      </c>
    </row>
    <row r="14" spans="1:49" s="88" customFormat="1" ht="60">
      <c r="A14" s="73">
        <v>7</v>
      </c>
      <c r="B14" s="74" t="s">
        <v>104</v>
      </c>
      <c r="C14" s="75" t="s">
        <v>86</v>
      </c>
      <c r="D14" s="76" t="s">
        <v>186</v>
      </c>
      <c r="E14" s="77">
        <v>0.04</v>
      </c>
      <c r="F14" s="78" t="s">
        <v>89</v>
      </c>
      <c r="G14" s="79" t="s">
        <v>90</v>
      </c>
      <c r="H14" s="79" t="s">
        <v>162</v>
      </c>
      <c r="I14" s="80">
        <v>1000</v>
      </c>
      <c r="J14" s="81" t="s">
        <v>63</v>
      </c>
      <c r="K14" s="74" t="s">
        <v>108</v>
      </c>
      <c r="L14" s="81">
        <v>0</v>
      </c>
      <c r="M14" s="81">
        <v>1000</v>
      </c>
      <c r="N14" s="81"/>
      <c r="O14" s="81"/>
      <c r="P14" s="120">
        <f>L14+M14+N14+O14</f>
        <v>1000</v>
      </c>
      <c r="Q14" s="83" t="s">
        <v>54</v>
      </c>
      <c r="R14" s="84" t="s">
        <v>121</v>
      </c>
      <c r="S14" s="84" t="s">
        <v>127</v>
      </c>
      <c r="T14" s="85" t="s">
        <v>190</v>
      </c>
      <c r="U14" s="144" t="str">
        <f>IF(Q14="EFICACIA","SI","NO")</f>
        <v>SI</v>
      </c>
      <c r="V14" s="158" t="s">
        <v>206</v>
      </c>
      <c r="W14" s="159" t="s">
        <v>206</v>
      </c>
      <c r="X14" s="160" t="s">
        <v>206</v>
      </c>
      <c r="Y14" s="159" t="s">
        <v>206</v>
      </c>
      <c r="Z14" s="161" t="s">
        <v>206</v>
      </c>
      <c r="AA14" s="148">
        <f>M14</f>
        <v>1000</v>
      </c>
      <c r="AB14" s="237"/>
      <c r="AC14" s="237"/>
      <c r="AD14" s="237"/>
      <c r="AE14" s="238"/>
      <c r="AF14" s="86">
        <f>N14</f>
        <v>0</v>
      </c>
      <c r="AG14" s="237"/>
      <c r="AH14" s="237"/>
      <c r="AI14" s="237"/>
      <c r="AJ14" s="238"/>
      <c r="AK14" s="86">
        <f>O14</f>
        <v>0</v>
      </c>
      <c r="AL14" s="237"/>
      <c r="AM14" s="237"/>
      <c r="AN14" s="237"/>
      <c r="AO14" s="238"/>
      <c r="AP14" s="86" t="str">
        <f>G14</f>
        <v>Participación ciudadana en los encuentros ciudadanos</v>
      </c>
      <c r="AQ14" s="84" t="e">
        <f>V14+AA14+AF14+AK14</f>
        <v>#VALUE!</v>
      </c>
      <c r="AR14" s="237" t="e">
        <f>W14+AB14+AG14+AL14</f>
        <v>#VALUE!</v>
      </c>
      <c r="AS14" s="237"/>
      <c r="AT14" s="238"/>
      <c r="AU14" s="87"/>
      <c r="AV14" s="87"/>
      <c r="AW14" s="87"/>
    </row>
    <row r="15" spans="1:49" s="88" customFormat="1" ht="75">
      <c r="A15" s="83">
        <v>7</v>
      </c>
      <c r="B15" s="84" t="s">
        <v>104</v>
      </c>
      <c r="C15" s="89" t="s">
        <v>86</v>
      </c>
      <c r="D15" s="90" t="s">
        <v>199</v>
      </c>
      <c r="E15" s="77">
        <v>0.04</v>
      </c>
      <c r="F15" s="91" t="s">
        <v>92</v>
      </c>
      <c r="G15" s="92" t="s">
        <v>91</v>
      </c>
      <c r="H15" s="93" t="s">
        <v>200</v>
      </c>
      <c r="I15" s="94">
        <v>1204</v>
      </c>
      <c r="J15" s="95" t="s">
        <v>63</v>
      </c>
      <c r="K15" s="96" t="s">
        <v>169</v>
      </c>
      <c r="L15" s="81">
        <v>0</v>
      </c>
      <c r="M15" s="122">
        <v>600</v>
      </c>
      <c r="N15" s="95"/>
      <c r="O15" s="95"/>
      <c r="P15" s="82">
        <f t="shared" ref="P15:P28" si="0">L15+M15+N15+O15</f>
        <v>600</v>
      </c>
      <c r="Q15" s="83" t="s">
        <v>54</v>
      </c>
      <c r="R15" s="84" t="s">
        <v>121</v>
      </c>
      <c r="S15" s="84" t="s">
        <v>127</v>
      </c>
      <c r="T15" s="85" t="s">
        <v>189</v>
      </c>
      <c r="U15" s="144" t="str">
        <f t="shared" ref="U15:U32" si="1">IF(Q15="EFICACIA","SI","NO")</f>
        <v>SI</v>
      </c>
      <c r="V15" s="130" t="s">
        <v>206</v>
      </c>
      <c r="W15" s="106" t="s">
        <v>206</v>
      </c>
      <c r="X15" s="151" t="s">
        <v>206</v>
      </c>
      <c r="Y15" s="106" t="s">
        <v>206</v>
      </c>
      <c r="Z15" s="132" t="s">
        <v>206</v>
      </c>
      <c r="AA15" s="148">
        <f t="shared" ref="AA15:AA39" si="2">M15</f>
        <v>600</v>
      </c>
      <c r="AB15" s="237"/>
      <c r="AC15" s="237"/>
      <c r="AD15" s="237"/>
      <c r="AE15" s="238"/>
      <c r="AF15" s="86">
        <f t="shared" ref="AF15:AF39" si="3">N15</f>
        <v>0</v>
      </c>
      <c r="AG15" s="237"/>
      <c r="AH15" s="237"/>
      <c r="AI15" s="237"/>
      <c r="AJ15" s="238"/>
      <c r="AK15" s="86">
        <f t="shared" ref="AK15:AK39" si="4">O15</f>
        <v>0</v>
      </c>
      <c r="AL15" s="237"/>
      <c r="AM15" s="237"/>
      <c r="AN15" s="237"/>
      <c r="AO15" s="238"/>
      <c r="AP15" s="86" t="str">
        <f t="shared" ref="AP15:AP39" si="5">G15</f>
        <v>Participación de los Ciudadanos en la Audiencia de Rendición de Cuentas</v>
      </c>
      <c r="AQ15" s="84" t="e">
        <f t="shared" ref="AQ15:AQ32" si="6">V15+AA15+AF15+AK15</f>
        <v>#VALUE!</v>
      </c>
      <c r="AR15" s="237" t="e">
        <f t="shared" ref="AR15:AR32" si="7">W15+AB15+AG15+AL15</f>
        <v>#VALUE!</v>
      </c>
      <c r="AS15" s="237"/>
      <c r="AT15" s="238"/>
      <c r="AU15" s="87"/>
      <c r="AV15" s="87"/>
      <c r="AW15" s="87"/>
    </row>
    <row r="16" spans="1:49" s="88" customFormat="1" ht="105">
      <c r="A16" s="83">
        <v>6</v>
      </c>
      <c r="B16" s="84" t="s">
        <v>105</v>
      </c>
      <c r="C16" s="89" t="s">
        <v>86</v>
      </c>
      <c r="D16" s="98" t="s">
        <v>44</v>
      </c>
      <c r="E16" s="77">
        <v>0.04</v>
      </c>
      <c r="F16" s="99" t="s">
        <v>92</v>
      </c>
      <c r="G16" s="92" t="s">
        <v>93</v>
      </c>
      <c r="H16" s="92" t="s">
        <v>148</v>
      </c>
      <c r="I16" s="100" t="s">
        <v>133</v>
      </c>
      <c r="J16" s="81" t="s">
        <v>52</v>
      </c>
      <c r="K16" s="74" t="s">
        <v>149</v>
      </c>
      <c r="L16" s="95"/>
      <c r="M16" s="97">
        <v>1</v>
      </c>
      <c r="N16" s="97">
        <v>1</v>
      </c>
      <c r="O16" s="97">
        <v>1</v>
      </c>
      <c r="P16" s="101">
        <v>1</v>
      </c>
      <c r="Q16" s="83" t="s">
        <v>54</v>
      </c>
      <c r="R16" s="84" t="s">
        <v>122</v>
      </c>
      <c r="S16" s="84" t="s">
        <v>127</v>
      </c>
      <c r="T16" s="102" t="s">
        <v>163</v>
      </c>
      <c r="U16" s="144" t="str">
        <f t="shared" si="1"/>
        <v>SI</v>
      </c>
      <c r="V16" s="130" t="s">
        <v>207</v>
      </c>
      <c r="W16" s="106" t="s">
        <v>207</v>
      </c>
      <c r="X16" s="151" t="s">
        <v>207</v>
      </c>
      <c r="Y16" s="106" t="s">
        <v>207</v>
      </c>
      <c r="Z16" s="132" t="s">
        <v>207</v>
      </c>
      <c r="AA16" s="148">
        <f t="shared" si="2"/>
        <v>1</v>
      </c>
      <c r="AB16" s="237"/>
      <c r="AC16" s="237"/>
      <c r="AD16" s="237"/>
      <c r="AE16" s="238"/>
      <c r="AF16" s="86">
        <f t="shared" si="3"/>
        <v>1</v>
      </c>
      <c r="AG16" s="237"/>
      <c r="AH16" s="237"/>
      <c r="AI16" s="237"/>
      <c r="AJ16" s="238"/>
      <c r="AK16" s="86">
        <f t="shared" si="4"/>
        <v>1</v>
      </c>
      <c r="AL16" s="237"/>
      <c r="AM16" s="237"/>
      <c r="AN16" s="237"/>
      <c r="AO16" s="238"/>
      <c r="AP16" s="86" t="str">
        <f t="shared" si="5"/>
        <v xml:space="preserve">Porcentaje de cumplimiento del Plan de Acción para la implementación de los presupuestos participativos </v>
      </c>
      <c r="AQ16" s="84" t="e">
        <f t="shared" si="6"/>
        <v>#VALUE!</v>
      </c>
      <c r="AR16" s="237" t="e">
        <f t="shared" si="7"/>
        <v>#VALUE!</v>
      </c>
      <c r="AS16" s="237"/>
      <c r="AT16" s="238"/>
      <c r="AU16" s="87"/>
      <c r="AV16" s="87"/>
      <c r="AW16" s="87"/>
    </row>
    <row r="17" spans="1:49" s="88" customFormat="1" ht="105">
      <c r="A17" s="83">
        <v>6</v>
      </c>
      <c r="B17" s="84" t="s">
        <v>105</v>
      </c>
      <c r="C17" s="89" t="s">
        <v>86</v>
      </c>
      <c r="D17" s="90" t="s">
        <v>191</v>
      </c>
      <c r="E17" s="77">
        <v>0.04</v>
      </c>
      <c r="F17" s="99" t="s">
        <v>92</v>
      </c>
      <c r="G17" s="92" t="s">
        <v>94</v>
      </c>
      <c r="H17" s="92" t="s">
        <v>117</v>
      </c>
      <c r="I17" s="103">
        <v>0.61199999999999999</v>
      </c>
      <c r="J17" s="95" t="s">
        <v>107</v>
      </c>
      <c r="K17" s="84" t="s">
        <v>109</v>
      </c>
      <c r="L17" s="95"/>
      <c r="M17" s="95"/>
      <c r="N17" s="95"/>
      <c r="O17" s="104">
        <v>0.7</v>
      </c>
      <c r="P17" s="101">
        <v>0.7</v>
      </c>
      <c r="Q17" s="83" t="s">
        <v>54</v>
      </c>
      <c r="R17" s="84" t="s">
        <v>110</v>
      </c>
      <c r="S17" s="84" t="s">
        <v>127</v>
      </c>
      <c r="T17" s="85"/>
      <c r="U17" s="144" t="str">
        <f t="shared" si="1"/>
        <v>SI</v>
      </c>
      <c r="V17" s="130" t="s">
        <v>207</v>
      </c>
      <c r="W17" s="106" t="s">
        <v>207</v>
      </c>
      <c r="X17" s="151" t="s">
        <v>207</v>
      </c>
      <c r="Y17" s="106" t="s">
        <v>207</v>
      </c>
      <c r="Z17" s="132" t="s">
        <v>207</v>
      </c>
      <c r="AA17" s="148">
        <f t="shared" si="2"/>
        <v>0</v>
      </c>
      <c r="AB17" s="237"/>
      <c r="AC17" s="237"/>
      <c r="AD17" s="237"/>
      <c r="AE17" s="238"/>
      <c r="AF17" s="86">
        <f t="shared" si="3"/>
        <v>0</v>
      </c>
      <c r="AG17" s="237"/>
      <c r="AH17" s="237"/>
      <c r="AI17" s="237"/>
      <c r="AJ17" s="238"/>
      <c r="AK17" s="86">
        <f t="shared" si="4"/>
        <v>0.7</v>
      </c>
      <c r="AL17" s="237"/>
      <c r="AM17" s="237"/>
      <c r="AN17" s="237"/>
      <c r="AO17" s="238"/>
      <c r="AP17" s="86" t="str">
        <f t="shared" si="5"/>
        <v xml:space="preserve">Porcentaje de cumplimiento físico acumulado del Plan de Desarrollo Local </v>
      </c>
      <c r="AQ17" s="84" t="e">
        <f t="shared" si="6"/>
        <v>#VALUE!</v>
      </c>
      <c r="AR17" s="237" t="e">
        <f t="shared" si="7"/>
        <v>#VALUE!</v>
      </c>
      <c r="AS17" s="237"/>
      <c r="AT17" s="238"/>
      <c r="AU17" s="87"/>
      <c r="AV17" s="87"/>
      <c r="AW17" s="87"/>
    </row>
    <row r="18" spans="1:49" s="88" customFormat="1" ht="105">
      <c r="A18" s="83">
        <v>6</v>
      </c>
      <c r="B18" s="84" t="s">
        <v>105</v>
      </c>
      <c r="C18" s="89" t="s">
        <v>131</v>
      </c>
      <c r="D18" s="105" t="s">
        <v>192</v>
      </c>
      <c r="E18" s="77">
        <v>0.04</v>
      </c>
      <c r="F18" s="99" t="s">
        <v>89</v>
      </c>
      <c r="G18" s="92" t="s">
        <v>95</v>
      </c>
      <c r="H18" s="92" t="s">
        <v>96</v>
      </c>
      <c r="I18" s="106" t="s">
        <v>171</v>
      </c>
      <c r="J18" s="95" t="s">
        <v>107</v>
      </c>
      <c r="K18" s="84" t="s">
        <v>111</v>
      </c>
      <c r="L18" s="95"/>
      <c r="M18" s="97">
        <v>0.1</v>
      </c>
      <c r="N18" s="95"/>
      <c r="O18" s="97">
        <v>0.92</v>
      </c>
      <c r="P18" s="101">
        <v>0.92</v>
      </c>
      <c r="Q18" s="83" t="s">
        <v>54</v>
      </c>
      <c r="R18" s="84" t="s">
        <v>113</v>
      </c>
      <c r="S18" s="84" t="s">
        <v>147</v>
      </c>
      <c r="T18" s="85"/>
      <c r="U18" s="144" t="str">
        <f t="shared" si="1"/>
        <v>SI</v>
      </c>
      <c r="V18" s="130" t="s">
        <v>207</v>
      </c>
      <c r="W18" s="106" t="s">
        <v>207</v>
      </c>
      <c r="X18" s="151" t="s">
        <v>207</v>
      </c>
      <c r="Y18" s="106" t="s">
        <v>207</v>
      </c>
      <c r="Z18" s="132" t="s">
        <v>207</v>
      </c>
      <c r="AA18" s="148">
        <f t="shared" si="2"/>
        <v>0.1</v>
      </c>
      <c r="AB18" s="237"/>
      <c r="AC18" s="237"/>
      <c r="AD18" s="237"/>
      <c r="AE18" s="238"/>
      <c r="AF18" s="86">
        <f t="shared" si="3"/>
        <v>0</v>
      </c>
      <c r="AG18" s="237"/>
      <c r="AH18" s="237"/>
      <c r="AI18" s="237"/>
      <c r="AJ18" s="238"/>
      <c r="AK18" s="86">
        <f t="shared" si="4"/>
        <v>0.92</v>
      </c>
      <c r="AL18" s="237"/>
      <c r="AM18" s="237"/>
      <c r="AN18" s="237"/>
      <c r="AO18" s="238"/>
      <c r="AP18" s="86" t="str">
        <f t="shared" si="5"/>
        <v>Porcentaje de compromiso del presupuesto de inversión directa de la vigencia 2020</v>
      </c>
      <c r="AQ18" s="84" t="e">
        <f t="shared" si="6"/>
        <v>#VALUE!</v>
      </c>
      <c r="AR18" s="237" t="e">
        <f t="shared" si="7"/>
        <v>#VALUE!</v>
      </c>
      <c r="AS18" s="237"/>
      <c r="AT18" s="238"/>
      <c r="AU18" s="87"/>
      <c r="AV18" s="87"/>
      <c r="AW18" s="87"/>
    </row>
    <row r="19" spans="1:49" s="88" customFormat="1" ht="105">
      <c r="A19" s="83">
        <v>6</v>
      </c>
      <c r="B19" s="84" t="s">
        <v>105</v>
      </c>
      <c r="C19" s="89" t="s">
        <v>131</v>
      </c>
      <c r="D19" s="105" t="s">
        <v>193</v>
      </c>
      <c r="E19" s="77">
        <v>0.04</v>
      </c>
      <c r="F19" s="99" t="s">
        <v>89</v>
      </c>
      <c r="G19" s="92" t="s">
        <v>97</v>
      </c>
      <c r="H19" s="92" t="s">
        <v>98</v>
      </c>
      <c r="I19" s="103">
        <v>0.29820000000000002</v>
      </c>
      <c r="J19" s="95" t="s">
        <v>107</v>
      </c>
      <c r="K19" s="84" t="s">
        <v>112</v>
      </c>
      <c r="L19" s="95"/>
      <c r="M19" s="97">
        <v>0.02</v>
      </c>
      <c r="N19" s="97">
        <v>0.1</v>
      </c>
      <c r="O19" s="97">
        <v>0.2</v>
      </c>
      <c r="P19" s="101">
        <v>0.2</v>
      </c>
      <c r="Q19" s="83" t="s">
        <v>54</v>
      </c>
      <c r="R19" s="84" t="s">
        <v>113</v>
      </c>
      <c r="S19" s="84" t="s">
        <v>147</v>
      </c>
      <c r="T19" s="85"/>
      <c r="U19" s="144" t="str">
        <f t="shared" si="1"/>
        <v>SI</v>
      </c>
      <c r="V19" s="130" t="s">
        <v>207</v>
      </c>
      <c r="W19" s="106" t="s">
        <v>207</v>
      </c>
      <c r="X19" s="151" t="s">
        <v>207</v>
      </c>
      <c r="Y19" s="106" t="s">
        <v>207</v>
      </c>
      <c r="Z19" s="132" t="s">
        <v>207</v>
      </c>
      <c r="AA19" s="148">
        <f t="shared" si="2"/>
        <v>0.02</v>
      </c>
      <c r="AB19" s="237"/>
      <c r="AC19" s="237"/>
      <c r="AD19" s="237"/>
      <c r="AE19" s="238"/>
      <c r="AF19" s="86">
        <f t="shared" si="3"/>
        <v>0.1</v>
      </c>
      <c r="AG19" s="237"/>
      <c r="AH19" s="237"/>
      <c r="AI19" s="237"/>
      <c r="AJ19" s="238"/>
      <c r="AK19" s="86">
        <f t="shared" si="4"/>
        <v>0.2</v>
      </c>
      <c r="AL19" s="237"/>
      <c r="AM19" s="237"/>
      <c r="AN19" s="237"/>
      <c r="AO19" s="238"/>
      <c r="AP19" s="86" t="str">
        <f t="shared" si="5"/>
        <v>Porcentaje de Giros de la Vigencia 2019</v>
      </c>
      <c r="AQ19" s="84" t="e">
        <f t="shared" si="6"/>
        <v>#VALUE!</v>
      </c>
      <c r="AR19" s="237" t="e">
        <f t="shared" si="7"/>
        <v>#VALUE!</v>
      </c>
      <c r="AS19" s="237"/>
      <c r="AT19" s="238"/>
      <c r="AU19" s="87"/>
      <c r="AV19" s="87"/>
      <c r="AW19" s="87"/>
    </row>
    <row r="20" spans="1:49" s="88" customFormat="1" ht="120">
      <c r="A20" s="83">
        <v>6</v>
      </c>
      <c r="B20" s="84" t="s">
        <v>105</v>
      </c>
      <c r="C20" s="89" t="s">
        <v>131</v>
      </c>
      <c r="D20" s="105" t="s">
        <v>194</v>
      </c>
      <c r="E20" s="77">
        <v>0.04</v>
      </c>
      <c r="F20" s="99" t="s">
        <v>89</v>
      </c>
      <c r="G20" s="92" t="s">
        <v>172</v>
      </c>
      <c r="H20" s="92" t="s">
        <v>202</v>
      </c>
      <c r="I20" s="103">
        <v>0.79690000000000005</v>
      </c>
      <c r="J20" s="95" t="s">
        <v>107</v>
      </c>
      <c r="K20" s="84" t="s">
        <v>114</v>
      </c>
      <c r="L20" s="123">
        <v>7.4999999999999997E-2</v>
      </c>
      <c r="M20" s="123">
        <v>0.17499999999999999</v>
      </c>
      <c r="N20" s="123">
        <v>0.3</v>
      </c>
      <c r="O20" s="123">
        <v>0.5</v>
      </c>
      <c r="P20" s="101">
        <v>0.5</v>
      </c>
      <c r="Q20" s="83" t="s">
        <v>54</v>
      </c>
      <c r="R20" s="84" t="s">
        <v>113</v>
      </c>
      <c r="S20" s="84" t="s">
        <v>147</v>
      </c>
      <c r="T20" s="85"/>
      <c r="U20" s="144" t="str">
        <f t="shared" si="1"/>
        <v>SI</v>
      </c>
      <c r="V20" s="124">
        <f>L20</f>
        <v>7.4999999999999997E-2</v>
      </c>
      <c r="W20" s="131">
        <v>7.2800000000000004E-2</v>
      </c>
      <c r="X20" s="139">
        <f>W20/V20</f>
        <v>0.97066666666666679</v>
      </c>
      <c r="Y20" s="121" t="s">
        <v>209</v>
      </c>
      <c r="Z20" s="162" t="s">
        <v>208</v>
      </c>
      <c r="AA20" s="148">
        <f t="shared" si="2"/>
        <v>0.17499999999999999</v>
      </c>
      <c r="AB20" s="237"/>
      <c r="AC20" s="237"/>
      <c r="AD20" s="237"/>
      <c r="AE20" s="238"/>
      <c r="AF20" s="86">
        <f t="shared" si="3"/>
        <v>0.3</v>
      </c>
      <c r="AG20" s="237"/>
      <c r="AH20" s="237"/>
      <c r="AI20" s="237"/>
      <c r="AJ20" s="238"/>
      <c r="AK20" s="86">
        <f t="shared" si="4"/>
        <v>0.5</v>
      </c>
      <c r="AL20" s="237"/>
      <c r="AM20" s="237"/>
      <c r="AN20" s="237"/>
      <c r="AO20" s="238"/>
      <c r="AP20" s="86" t="str">
        <f t="shared" si="5"/>
        <v xml:space="preserve">Porcentaje de Giros de Obligaciones por Pagar 2019 </v>
      </c>
      <c r="AQ20" s="84">
        <f t="shared" si="6"/>
        <v>1.05</v>
      </c>
      <c r="AR20" s="237">
        <f t="shared" si="7"/>
        <v>7.2800000000000004E-2</v>
      </c>
      <c r="AS20" s="237"/>
      <c r="AT20" s="238"/>
      <c r="AU20" s="87"/>
      <c r="AV20" s="87"/>
      <c r="AW20" s="87"/>
    </row>
    <row r="21" spans="1:49" s="88" customFormat="1" ht="105">
      <c r="A21" s="83">
        <v>6</v>
      </c>
      <c r="B21" s="84" t="s">
        <v>105</v>
      </c>
      <c r="C21" s="89" t="s">
        <v>131</v>
      </c>
      <c r="D21" s="107" t="s">
        <v>195</v>
      </c>
      <c r="E21" s="77">
        <v>0.04</v>
      </c>
      <c r="F21" s="99" t="s">
        <v>89</v>
      </c>
      <c r="G21" s="93" t="s">
        <v>173</v>
      </c>
      <c r="H21" s="92" t="s">
        <v>203</v>
      </c>
      <c r="I21" s="103">
        <v>0.44490000000000002</v>
      </c>
      <c r="J21" s="95" t="s">
        <v>107</v>
      </c>
      <c r="K21" s="84" t="s">
        <v>115</v>
      </c>
      <c r="L21" s="95"/>
      <c r="M21" s="97">
        <v>0.2</v>
      </c>
      <c r="N21" s="97">
        <v>0.3</v>
      </c>
      <c r="O21" s="97">
        <v>0.5</v>
      </c>
      <c r="P21" s="101">
        <v>0.5</v>
      </c>
      <c r="Q21" s="83" t="s">
        <v>54</v>
      </c>
      <c r="R21" s="84" t="s">
        <v>113</v>
      </c>
      <c r="S21" s="84" t="s">
        <v>147</v>
      </c>
      <c r="T21" s="85"/>
      <c r="U21" s="144" t="str">
        <f t="shared" si="1"/>
        <v>SI</v>
      </c>
      <c r="V21" s="130" t="s">
        <v>207</v>
      </c>
      <c r="W21" s="106" t="s">
        <v>207</v>
      </c>
      <c r="X21" s="151" t="s">
        <v>207</v>
      </c>
      <c r="Y21" s="106" t="s">
        <v>207</v>
      </c>
      <c r="Z21" s="132" t="s">
        <v>207</v>
      </c>
      <c r="AA21" s="148">
        <f t="shared" si="2"/>
        <v>0.2</v>
      </c>
      <c r="AB21" s="237"/>
      <c r="AC21" s="237"/>
      <c r="AD21" s="237"/>
      <c r="AE21" s="238"/>
      <c r="AF21" s="86">
        <f t="shared" si="3"/>
        <v>0.3</v>
      </c>
      <c r="AG21" s="237"/>
      <c r="AH21" s="237"/>
      <c r="AI21" s="237"/>
      <c r="AJ21" s="238"/>
      <c r="AK21" s="86">
        <f t="shared" si="4"/>
        <v>0.5</v>
      </c>
      <c r="AL21" s="237"/>
      <c r="AM21" s="237"/>
      <c r="AN21" s="237"/>
      <c r="AO21" s="238"/>
      <c r="AP21" s="86" t="str">
        <f t="shared" si="5"/>
        <v>Porcentaje de Giros de Obligaciones por Pagar vigencia 2018 y anteriores</v>
      </c>
      <c r="AQ21" s="84" t="e">
        <f t="shared" si="6"/>
        <v>#VALUE!</v>
      </c>
      <c r="AR21" s="237" t="e">
        <f t="shared" si="7"/>
        <v>#VALUE!</v>
      </c>
      <c r="AS21" s="237"/>
      <c r="AT21" s="238"/>
      <c r="AU21" s="87"/>
      <c r="AV21" s="87"/>
      <c r="AW21" s="87"/>
    </row>
    <row r="22" spans="1:49" s="88" customFormat="1" ht="105">
      <c r="A22" s="83">
        <v>6</v>
      </c>
      <c r="B22" s="84" t="s">
        <v>105</v>
      </c>
      <c r="C22" s="89" t="s">
        <v>131</v>
      </c>
      <c r="D22" s="105" t="s">
        <v>201</v>
      </c>
      <c r="E22" s="77">
        <v>0.04</v>
      </c>
      <c r="F22" s="99" t="s">
        <v>92</v>
      </c>
      <c r="G22" s="92" t="s">
        <v>152</v>
      </c>
      <c r="H22" s="92" t="s">
        <v>148</v>
      </c>
      <c r="I22" s="108" t="s">
        <v>133</v>
      </c>
      <c r="J22" s="95" t="s">
        <v>52</v>
      </c>
      <c r="K22" s="84" t="s">
        <v>149</v>
      </c>
      <c r="L22" s="97"/>
      <c r="M22" s="97">
        <v>1</v>
      </c>
      <c r="N22" s="97">
        <v>1</v>
      </c>
      <c r="O22" s="97">
        <v>1</v>
      </c>
      <c r="P22" s="101">
        <v>1</v>
      </c>
      <c r="Q22" s="83" t="s">
        <v>54</v>
      </c>
      <c r="R22" s="84" t="s">
        <v>123</v>
      </c>
      <c r="S22" s="84" t="s">
        <v>176</v>
      </c>
      <c r="T22" s="85"/>
      <c r="U22" s="144" t="str">
        <f t="shared" si="1"/>
        <v>SI</v>
      </c>
      <c r="V22" s="130" t="s">
        <v>207</v>
      </c>
      <c r="W22" s="106" t="s">
        <v>207</v>
      </c>
      <c r="X22" s="151" t="s">
        <v>207</v>
      </c>
      <c r="Y22" s="106" t="s">
        <v>207</v>
      </c>
      <c r="Z22" s="132" t="s">
        <v>207</v>
      </c>
      <c r="AA22" s="148">
        <f t="shared" si="2"/>
        <v>1</v>
      </c>
      <c r="AB22" s="237"/>
      <c r="AC22" s="237"/>
      <c r="AD22" s="237"/>
      <c r="AE22" s="238"/>
      <c r="AF22" s="86">
        <f t="shared" si="3"/>
        <v>1</v>
      </c>
      <c r="AG22" s="237"/>
      <c r="AH22" s="237"/>
      <c r="AI22" s="237"/>
      <c r="AJ22" s="238"/>
      <c r="AK22" s="86">
        <f t="shared" si="4"/>
        <v>1</v>
      </c>
      <c r="AL22" s="237"/>
      <c r="AM22" s="237"/>
      <c r="AN22" s="237"/>
      <c r="AO22" s="238"/>
      <c r="AP22" s="86" t="str">
        <f t="shared" si="5"/>
        <v>Porcentaje de ejecución del SIPSE local</v>
      </c>
      <c r="AQ22" s="84" t="e">
        <f t="shared" si="6"/>
        <v>#VALUE!</v>
      </c>
      <c r="AR22" s="237" t="e">
        <f t="shared" si="7"/>
        <v>#VALUE!</v>
      </c>
      <c r="AS22" s="237"/>
      <c r="AT22" s="238"/>
      <c r="AU22" s="87"/>
      <c r="AV22" s="87"/>
      <c r="AW22" s="87"/>
    </row>
    <row r="23" spans="1:49" s="88" customFormat="1" ht="105">
      <c r="A23" s="83">
        <v>6</v>
      </c>
      <c r="B23" s="84" t="s">
        <v>105</v>
      </c>
      <c r="C23" s="89" t="s">
        <v>131</v>
      </c>
      <c r="D23" s="105" t="s">
        <v>45</v>
      </c>
      <c r="E23" s="77">
        <v>0.04</v>
      </c>
      <c r="F23" s="99" t="s">
        <v>89</v>
      </c>
      <c r="G23" s="92" t="s">
        <v>99</v>
      </c>
      <c r="H23" s="92" t="s">
        <v>148</v>
      </c>
      <c r="I23" s="108" t="s">
        <v>133</v>
      </c>
      <c r="J23" s="95" t="s">
        <v>52</v>
      </c>
      <c r="K23" s="84" t="s">
        <v>149</v>
      </c>
      <c r="L23" s="97"/>
      <c r="M23" s="97">
        <v>1</v>
      </c>
      <c r="N23" s="97">
        <v>1</v>
      </c>
      <c r="O23" s="97">
        <v>1</v>
      </c>
      <c r="P23" s="101">
        <v>1</v>
      </c>
      <c r="Q23" s="83" t="s">
        <v>54</v>
      </c>
      <c r="R23" s="84" t="s">
        <v>124</v>
      </c>
      <c r="S23" s="84" t="s">
        <v>135</v>
      </c>
      <c r="T23" s="85"/>
      <c r="U23" s="144" t="str">
        <f t="shared" si="1"/>
        <v>SI</v>
      </c>
      <c r="V23" s="130" t="s">
        <v>206</v>
      </c>
      <c r="W23" s="106" t="s">
        <v>206</v>
      </c>
      <c r="X23" s="151" t="s">
        <v>206</v>
      </c>
      <c r="Y23" s="106" t="s">
        <v>206</v>
      </c>
      <c r="Z23" s="132" t="s">
        <v>206</v>
      </c>
      <c r="AA23" s="148">
        <f t="shared" si="2"/>
        <v>1</v>
      </c>
      <c r="AB23" s="237"/>
      <c r="AC23" s="237"/>
      <c r="AD23" s="237"/>
      <c r="AE23" s="238"/>
      <c r="AF23" s="86">
        <f t="shared" si="3"/>
        <v>1</v>
      </c>
      <c r="AG23" s="237"/>
      <c r="AH23" s="237"/>
      <c r="AI23" s="237"/>
      <c r="AJ23" s="238"/>
      <c r="AK23" s="86">
        <f t="shared" si="4"/>
        <v>1</v>
      </c>
      <c r="AL23" s="237"/>
      <c r="AM23" s="237"/>
      <c r="AN23" s="237"/>
      <c r="AO23" s="238"/>
      <c r="AP23" s="86" t="str">
        <f t="shared" si="5"/>
        <v>Porcentaje de avance acumulado en el cumplimiento del Plan de Sostenibilidad contable programado</v>
      </c>
      <c r="AQ23" s="84" t="e">
        <f t="shared" si="6"/>
        <v>#VALUE!</v>
      </c>
      <c r="AR23" s="237" t="e">
        <f t="shared" si="7"/>
        <v>#VALUE!</v>
      </c>
      <c r="AS23" s="237"/>
      <c r="AT23" s="238"/>
      <c r="AU23" s="87"/>
      <c r="AV23" s="87"/>
      <c r="AW23" s="87"/>
    </row>
    <row r="24" spans="1:49" s="88" customFormat="1" ht="90">
      <c r="A24" s="83">
        <v>7</v>
      </c>
      <c r="B24" s="84" t="s">
        <v>104</v>
      </c>
      <c r="C24" s="89" t="s">
        <v>87</v>
      </c>
      <c r="D24" s="107" t="s">
        <v>174</v>
      </c>
      <c r="E24" s="77">
        <v>0.04</v>
      </c>
      <c r="F24" s="99" t="s">
        <v>89</v>
      </c>
      <c r="G24" s="92" t="s">
        <v>100</v>
      </c>
      <c r="H24" s="93" t="s">
        <v>175</v>
      </c>
      <c r="I24" s="108">
        <v>2277</v>
      </c>
      <c r="J24" s="95" t="s">
        <v>107</v>
      </c>
      <c r="K24" s="84" t="s">
        <v>136</v>
      </c>
      <c r="L24" s="97">
        <v>0.25</v>
      </c>
      <c r="M24" s="97">
        <v>0.5</v>
      </c>
      <c r="N24" s="97">
        <v>0.75</v>
      </c>
      <c r="O24" s="97">
        <v>1</v>
      </c>
      <c r="P24" s="101">
        <v>1</v>
      </c>
      <c r="Q24" s="84" t="s">
        <v>177</v>
      </c>
      <c r="R24" s="84" t="s">
        <v>125</v>
      </c>
      <c r="S24" s="84" t="s">
        <v>128</v>
      </c>
      <c r="T24" s="85"/>
      <c r="U24" s="144" t="str">
        <f t="shared" si="1"/>
        <v>NO</v>
      </c>
      <c r="V24" s="125">
        <f t="shared" ref="V24:V33" si="8">L24</f>
        <v>0.25</v>
      </c>
      <c r="W24" s="126">
        <v>0.25</v>
      </c>
      <c r="X24" s="140">
        <v>1</v>
      </c>
      <c r="Y24" s="106" t="s">
        <v>210</v>
      </c>
      <c r="Z24" s="132" t="s">
        <v>211</v>
      </c>
      <c r="AA24" s="148">
        <f t="shared" si="2"/>
        <v>0.5</v>
      </c>
      <c r="AB24" s="237"/>
      <c r="AC24" s="237"/>
      <c r="AD24" s="237"/>
      <c r="AE24" s="238"/>
      <c r="AF24" s="86">
        <f t="shared" si="3"/>
        <v>0.75</v>
      </c>
      <c r="AG24" s="237"/>
      <c r="AH24" s="237"/>
      <c r="AI24" s="237"/>
      <c r="AJ24" s="238"/>
      <c r="AK24" s="86">
        <f t="shared" si="4"/>
        <v>1</v>
      </c>
      <c r="AL24" s="237"/>
      <c r="AM24" s="237"/>
      <c r="AN24" s="237"/>
      <c r="AO24" s="238"/>
      <c r="AP24" s="86" t="str">
        <f t="shared" si="5"/>
        <v>Respuesta a los requerimiento de los ciudadanos</v>
      </c>
      <c r="AQ24" s="84">
        <f t="shared" si="6"/>
        <v>2.5</v>
      </c>
      <c r="AR24" s="237">
        <f t="shared" si="7"/>
        <v>0.25</v>
      </c>
      <c r="AS24" s="237"/>
      <c r="AT24" s="238"/>
      <c r="AU24" s="87"/>
      <c r="AV24" s="87"/>
      <c r="AW24" s="87"/>
    </row>
    <row r="25" spans="1:49" s="88" customFormat="1" ht="105">
      <c r="A25" s="83">
        <v>1</v>
      </c>
      <c r="B25" s="84" t="s">
        <v>106</v>
      </c>
      <c r="C25" s="89" t="s">
        <v>88</v>
      </c>
      <c r="D25" s="107" t="s">
        <v>184</v>
      </c>
      <c r="E25" s="77">
        <v>0.04</v>
      </c>
      <c r="F25" s="99" t="s">
        <v>89</v>
      </c>
      <c r="G25" s="92" t="s">
        <v>155</v>
      </c>
      <c r="H25" s="92" t="s">
        <v>156</v>
      </c>
      <c r="I25" s="108">
        <v>46</v>
      </c>
      <c r="J25" s="95" t="s">
        <v>63</v>
      </c>
      <c r="K25" s="84" t="s">
        <v>116</v>
      </c>
      <c r="L25" s="81">
        <v>6</v>
      </c>
      <c r="M25" s="81">
        <v>13</v>
      </c>
      <c r="N25" s="81">
        <v>15</v>
      </c>
      <c r="O25" s="81">
        <v>12</v>
      </c>
      <c r="P25" s="81">
        <f>SUM(L25:O25)</f>
        <v>46</v>
      </c>
      <c r="Q25" s="83" t="s">
        <v>54</v>
      </c>
      <c r="R25" s="84" t="s">
        <v>137</v>
      </c>
      <c r="S25" s="84" t="s">
        <v>129</v>
      </c>
      <c r="T25" s="85" t="s">
        <v>185</v>
      </c>
      <c r="U25" s="144" t="str">
        <f t="shared" si="1"/>
        <v>SI</v>
      </c>
      <c r="V25" s="130">
        <f t="shared" si="8"/>
        <v>6</v>
      </c>
      <c r="W25" s="106">
        <v>6</v>
      </c>
      <c r="X25" s="141">
        <v>1</v>
      </c>
      <c r="Y25" s="121" t="s">
        <v>212</v>
      </c>
      <c r="Z25" s="162" t="s">
        <v>213</v>
      </c>
      <c r="AA25" s="148">
        <f t="shared" si="2"/>
        <v>13</v>
      </c>
      <c r="AB25" s="237"/>
      <c r="AC25" s="237"/>
      <c r="AD25" s="237"/>
      <c r="AE25" s="238"/>
      <c r="AF25" s="86">
        <f t="shared" si="3"/>
        <v>15</v>
      </c>
      <c r="AG25" s="237"/>
      <c r="AH25" s="237"/>
      <c r="AI25" s="237"/>
      <c r="AJ25" s="238"/>
      <c r="AK25" s="86">
        <f t="shared" si="4"/>
        <v>12</v>
      </c>
      <c r="AL25" s="237"/>
      <c r="AM25" s="237"/>
      <c r="AN25" s="237"/>
      <c r="AO25" s="238"/>
      <c r="AP25" s="86" t="str">
        <f t="shared" si="5"/>
        <v>Acciones de control a las actuaciones de IVC control en materia actividad económica</v>
      </c>
      <c r="AQ25" s="84">
        <f t="shared" si="6"/>
        <v>46</v>
      </c>
      <c r="AR25" s="237">
        <f t="shared" si="7"/>
        <v>6</v>
      </c>
      <c r="AS25" s="237"/>
      <c r="AT25" s="238"/>
      <c r="AU25" s="87"/>
      <c r="AV25" s="87"/>
      <c r="AW25" s="87"/>
    </row>
    <row r="26" spans="1:49" s="88" customFormat="1" ht="90">
      <c r="A26" s="83">
        <v>1</v>
      </c>
      <c r="B26" s="84" t="s">
        <v>106</v>
      </c>
      <c r="C26" s="89" t="s">
        <v>88</v>
      </c>
      <c r="D26" s="107" t="s">
        <v>187</v>
      </c>
      <c r="E26" s="77">
        <v>0.04</v>
      </c>
      <c r="F26" s="99" t="s">
        <v>89</v>
      </c>
      <c r="G26" s="92" t="s">
        <v>157</v>
      </c>
      <c r="H26" s="92" t="s">
        <v>158</v>
      </c>
      <c r="I26" s="108">
        <v>27</v>
      </c>
      <c r="J26" s="95" t="s">
        <v>63</v>
      </c>
      <c r="K26" s="84" t="s">
        <v>116</v>
      </c>
      <c r="L26" s="81">
        <v>4</v>
      </c>
      <c r="M26" s="81">
        <v>7</v>
      </c>
      <c r="N26" s="81">
        <v>9</v>
      </c>
      <c r="O26" s="81">
        <v>7</v>
      </c>
      <c r="P26" s="81">
        <f t="shared" ref="P26:P27" si="9">SUM(L26:O26)</f>
        <v>27</v>
      </c>
      <c r="Q26" s="83" t="s">
        <v>54</v>
      </c>
      <c r="R26" s="84" t="s">
        <v>137</v>
      </c>
      <c r="S26" s="84" t="s">
        <v>129</v>
      </c>
      <c r="T26" s="85" t="s">
        <v>185</v>
      </c>
      <c r="U26" s="144" t="str">
        <f t="shared" si="1"/>
        <v>SI</v>
      </c>
      <c r="V26" s="130">
        <f t="shared" ref="V26" si="10">L26</f>
        <v>4</v>
      </c>
      <c r="W26" s="106">
        <v>3</v>
      </c>
      <c r="X26" s="140">
        <f>W26/V26</f>
        <v>0.75</v>
      </c>
      <c r="Y26" s="121" t="s">
        <v>214</v>
      </c>
      <c r="Z26" s="162" t="s">
        <v>215</v>
      </c>
      <c r="AA26" s="148">
        <f t="shared" ref="AA26" si="11">M26</f>
        <v>7</v>
      </c>
      <c r="AB26" s="237"/>
      <c r="AC26" s="237"/>
      <c r="AD26" s="237"/>
      <c r="AE26" s="238"/>
      <c r="AF26" s="86">
        <f t="shared" ref="AF26" si="12">N26</f>
        <v>9</v>
      </c>
      <c r="AG26" s="237"/>
      <c r="AH26" s="237"/>
      <c r="AI26" s="237"/>
      <c r="AJ26" s="238"/>
      <c r="AK26" s="86">
        <f t="shared" ref="AK26" si="13">O26</f>
        <v>7</v>
      </c>
      <c r="AL26" s="237"/>
      <c r="AM26" s="237"/>
      <c r="AN26" s="237"/>
      <c r="AO26" s="238"/>
      <c r="AP26" s="86" t="str">
        <f t="shared" ref="AP26" si="14">G26</f>
        <v>Acciones de control a las actuaciones de IVC control en materia de  integridad del espacio publico.</v>
      </c>
      <c r="AQ26" s="84">
        <f t="shared" ref="AQ26" si="15">V26+AA26+AF26+AK26</f>
        <v>27</v>
      </c>
      <c r="AR26" s="237">
        <f t="shared" ref="AR26" si="16">W26+AB26+AG26+AL26</f>
        <v>3</v>
      </c>
      <c r="AS26" s="237"/>
      <c r="AT26" s="238"/>
      <c r="AU26" s="87"/>
      <c r="AV26" s="87"/>
      <c r="AW26" s="87"/>
    </row>
    <row r="27" spans="1:49" s="88" customFormat="1" ht="75">
      <c r="A27" s="83">
        <v>1</v>
      </c>
      <c r="B27" s="84" t="s">
        <v>106</v>
      </c>
      <c r="C27" s="89" t="s">
        <v>88</v>
      </c>
      <c r="D27" s="107" t="s">
        <v>188</v>
      </c>
      <c r="E27" s="77">
        <v>0.04</v>
      </c>
      <c r="F27" s="99" t="s">
        <v>89</v>
      </c>
      <c r="G27" s="92" t="s">
        <v>159</v>
      </c>
      <c r="H27" s="92" t="s">
        <v>160</v>
      </c>
      <c r="I27" s="108">
        <v>26</v>
      </c>
      <c r="J27" s="95" t="s">
        <v>63</v>
      </c>
      <c r="K27" s="84" t="s">
        <v>116</v>
      </c>
      <c r="L27" s="81">
        <v>4</v>
      </c>
      <c r="M27" s="81">
        <v>7</v>
      </c>
      <c r="N27" s="81">
        <v>8</v>
      </c>
      <c r="O27" s="81">
        <v>7</v>
      </c>
      <c r="P27" s="81">
        <f t="shared" si="9"/>
        <v>26</v>
      </c>
      <c r="Q27" s="83" t="s">
        <v>54</v>
      </c>
      <c r="R27" s="84" t="s">
        <v>137</v>
      </c>
      <c r="S27" s="84" t="s">
        <v>129</v>
      </c>
      <c r="T27" s="85"/>
      <c r="U27" s="144" t="str">
        <f t="shared" si="1"/>
        <v>SI</v>
      </c>
      <c r="V27" s="130">
        <f t="shared" si="8"/>
        <v>4</v>
      </c>
      <c r="W27" s="106">
        <v>3</v>
      </c>
      <c r="X27" s="140">
        <f>W27/V27</f>
        <v>0.75</v>
      </c>
      <c r="Y27" s="121" t="s">
        <v>216</v>
      </c>
      <c r="Z27" s="162" t="s">
        <v>215</v>
      </c>
      <c r="AA27" s="148">
        <f t="shared" si="2"/>
        <v>7</v>
      </c>
      <c r="AB27" s="237"/>
      <c r="AC27" s="237"/>
      <c r="AD27" s="237"/>
      <c r="AE27" s="238"/>
      <c r="AF27" s="86">
        <f t="shared" si="3"/>
        <v>8</v>
      </c>
      <c r="AG27" s="237"/>
      <c r="AH27" s="237"/>
      <c r="AI27" s="237"/>
      <c r="AJ27" s="238"/>
      <c r="AK27" s="86">
        <f t="shared" si="4"/>
        <v>7</v>
      </c>
      <c r="AL27" s="237"/>
      <c r="AM27" s="237"/>
      <c r="AN27" s="237"/>
      <c r="AO27" s="238"/>
      <c r="AP27" s="86" t="str">
        <f t="shared" si="5"/>
        <v>Acciones de control  en materia de obras y urbanismo</v>
      </c>
      <c r="AQ27" s="84">
        <f t="shared" si="6"/>
        <v>26</v>
      </c>
      <c r="AR27" s="237">
        <f t="shared" si="7"/>
        <v>3</v>
      </c>
      <c r="AS27" s="237"/>
      <c r="AT27" s="238"/>
      <c r="AU27" s="87"/>
      <c r="AV27" s="87"/>
      <c r="AW27" s="87"/>
    </row>
    <row r="28" spans="1:49" s="88" customFormat="1" ht="75">
      <c r="A28" s="83">
        <v>1</v>
      </c>
      <c r="B28" s="84" t="s">
        <v>106</v>
      </c>
      <c r="C28" s="89" t="s">
        <v>88</v>
      </c>
      <c r="D28" s="107" t="s">
        <v>166</v>
      </c>
      <c r="E28" s="77">
        <v>0.04</v>
      </c>
      <c r="F28" s="99" t="s">
        <v>89</v>
      </c>
      <c r="G28" s="93" t="s">
        <v>164</v>
      </c>
      <c r="H28" s="93" t="s">
        <v>165</v>
      </c>
      <c r="I28" s="109">
        <v>8</v>
      </c>
      <c r="J28" s="95" t="s">
        <v>63</v>
      </c>
      <c r="K28" s="84" t="s">
        <v>116</v>
      </c>
      <c r="L28" s="110"/>
      <c r="M28" s="110">
        <v>3</v>
      </c>
      <c r="N28" s="110">
        <v>3</v>
      </c>
      <c r="O28" s="110">
        <v>2</v>
      </c>
      <c r="P28" s="111">
        <f t="shared" si="0"/>
        <v>8</v>
      </c>
      <c r="Q28" s="83" t="s">
        <v>54</v>
      </c>
      <c r="R28" s="84" t="s">
        <v>137</v>
      </c>
      <c r="S28" s="84" t="s">
        <v>129</v>
      </c>
      <c r="T28" s="85"/>
      <c r="U28" s="144" t="str">
        <f t="shared" si="1"/>
        <v>SI</v>
      </c>
      <c r="V28" s="130" t="s">
        <v>207</v>
      </c>
      <c r="W28" s="106" t="s">
        <v>207</v>
      </c>
      <c r="X28" s="151" t="s">
        <v>207</v>
      </c>
      <c r="Y28" s="106" t="s">
        <v>207</v>
      </c>
      <c r="Z28" s="132" t="s">
        <v>207</v>
      </c>
      <c r="AA28" s="148">
        <f t="shared" si="2"/>
        <v>3</v>
      </c>
      <c r="AB28" s="237"/>
      <c r="AC28" s="237"/>
      <c r="AD28" s="237"/>
      <c r="AE28" s="238"/>
      <c r="AF28" s="86">
        <f t="shared" si="3"/>
        <v>3</v>
      </c>
      <c r="AG28" s="237"/>
      <c r="AH28" s="237"/>
      <c r="AI28" s="237"/>
      <c r="AJ28" s="238"/>
      <c r="AK28" s="86">
        <f t="shared" si="4"/>
        <v>2</v>
      </c>
      <c r="AL28" s="237"/>
      <c r="AM28" s="237"/>
      <c r="AN28" s="237"/>
      <c r="AO28" s="238"/>
      <c r="AP28" s="86" t="str">
        <f t="shared" si="5"/>
        <v>Acciones de control para el cumplimiento de fallos judiciales - Rio Bogotá</v>
      </c>
      <c r="AQ28" s="84" t="e">
        <f t="shared" si="6"/>
        <v>#VALUE!</v>
      </c>
      <c r="AR28" s="237" t="e">
        <f t="shared" si="7"/>
        <v>#VALUE!</v>
      </c>
      <c r="AS28" s="237"/>
      <c r="AT28" s="238"/>
      <c r="AU28" s="87"/>
      <c r="AV28" s="87"/>
      <c r="AW28" s="87"/>
    </row>
    <row r="29" spans="1:49" s="88" customFormat="1" ht="75">
      <c r="A29" s="83">
        <v>1</v>
      </c>
      <c r="B29" s="84" t="s">
        <v>106</v>
      </c>
      <c r="C29" s="89" t="s">
        <v>88</v>
      </c>
      <c r="D29" s="105" t="s">
        <v>198</v>
      </c>
      <c r="E29" s="77">
        <v>0.04</v>
      </c>
      <c r="F29" s="99" t="s">
        <v>89</v>
      </c>
      <c r="G29" s="92" t="s">
        <v>150</v>
      </c>
      <c r="H29" s="92" t="s">
        <v>101</v>
      </c>
      <c r="I29" s="109" t="s">
        <v>167</v>
      </c>
      <c r="J29" s="95" t="s">
        <v>63</v>
      </c>
      <c r="K29" s="84" t="s">
        <v>118</v>
      </c>
      <c r="L29" s="104">
        <v>0</v>
      </c>
      <c r="M29" s="104">
        <v>0.04</v>
      </c>
      <c r="N29" s="104">
        <v>0.03</v>
      </c>
      <c r="O29" s="104">
        <v>0.03</v>
      </c>
      <c r="P29" s="104">
        <v>0.1</v>
      </c>
      <c r="Q29" s="83" t="s">
        <v>54</v>
      </c>
      <c r="R29" s="84" t="s">
        <v>126</v>
      </c>
      <c r="S29" s="84" t="s">
        <v>129</v>
      </c>
      <c r="T29" s="85"/>
      <c r="U29" s="144" t="str">
        <f t="shared" si="1"/>
        <v>SI</v>
      </c>
      <c r="V29" s="234" t="s">
        <v>206</v>
      </c>
      <c r="W29" s="234" t="s">
        <v>206</v>
      </c>
      <c r="X29" s="235" t="s">
        <v>206</v>
      </c>
      <c r="Y29" s="234" t="s">
        <v>206</v>
      </c>
      <c r="Z29" s="234" t="s">
        <v>206</v>
      </c>
      <c r="AA29" s="148">
        <f t="shared" si="2"/>
        <v>0.04</v>
      </c>
      <c r="AB29" s="237"/>
      <c r="AC29" s="237"/>
      <c r="AD29" s="237"/>
      <c r="AE29" s="238"/>
      <c r="AF29" s="86">
        <f t="shared" si="3"/>
        <v>0.03</v>
      </c>
      <c r="AG29" s="237"/>
      <c r="AH29" s="237"/>
      <c r="AI29" s="237"/>
      <c r="AJ29" s="238"/>
      <c r="AK29" s="86">
        <f t="shared" si="4"/>
        <v>0.03</v>
      </c>
      <c r="AL29" s="237"/>
      <c r="AM29" s="237"/>
      <c r="AN29" s="237"/>
      <c r="AO29" s="238"/>
      <c r="AP29" s="86" t="str">
        <f t="shared" si="5"/>
        <v xml:space="preserve">Porcentaje de expedientes de policía con impulso procesal </v>
      </c>
      <c r="AQ29" s="84" t="e">
        <f t="shared" si="6"/>
        <v>#VALUE!</v>
      </c>
      <c r="AR29" s="237" t="e">
        <f t="shared" si="7"/>
        <v>#VALUE!</v>
      </c>
      <c r="AS29" s="237"/>
      <c r="AT29" s="238"/>
      <c r="AU29" s="87"/>
      <c r="AV29" s="87"/>
      <c r="AW29" s="87"/>
    </row>
    <row r="30" spans="1:49" s="88" customFormat="1" ht="99" customHeight="1">
      <c r="A30" s="83">
        <v>1</v>
      </c>
      <c r="B30" s="84" t="s">
        <v>106</v>
      </c>
      <c r="C30" s="89" t="s">
        <v>88</v>
      </c>
      <c r="D30" s="105" t="s">
        <v>197</v>
      </c>
      <c r="E30" s="77">
        <v>0.04</v>
      </c>
      <c r="F30" s="99" t="s">
        <v>89</v>
      </c>
      <c r="G30" s="92" t="s">
        <v>151</v>
      </c>
      <c r="H30" s="92" t="s">
        <v>102</v>
      </c>
      <c r="I30" s="109" t="s">
        <v>167</v>
      </c>
      <c r="J30" s="95" t="s">
        <v>63</v>
      </c>
      <c r="K30" s="84" t="s">
        <v>119</v>
      </c>
      <c r="L30" s="104">
        <v>0.01</v>
      </c>
      <c r="M30" s="104">
        <v>0.03</v>
      </c>
      <c r="N30" s="104">
        <v>0.03</v>
      </c>
      <c r="O30" s="104">
        <v>0.03</v>
      </c>
      <c r="P30" s="104">
        <v>0.1</v>
      </c>
      <c r="Q30" s="83" t="s">
        <v>54</v>
      </c>
      <c r="R30" s="84" t="s">
        <v>126</v>
      </c>
      <c r="S30" s="84" t="s">
        <v>129</v>
      </c>
      <c r="T30" s="85"/>
      <c r="U30" s="144" t="str">
        <f t="shared" si="1"/>
        <v>SI</v>
      </c>
      <c r="V30" s="234">
        <f t="shared" si="8"/>
        <v>0.01</v>
      </c>
      <c r="W30" s="131">
        <v>8.5000000000000006E-3</v>
      </c>
      <c r="X30" s="139">
        <f>W30/V30</f>
        <v>0.85000000000000009</v>
      </c>
      <c r="Y30" s="106" t="s">
        <v>224</v>
      </c>
      <c r="Z30" s="106" t="s">
        <v>217</v>
      </c>
      <c r="AA30" s="148">
        <f t="shared" si="2"/>
        <v>0.03</v>
      </c>
      <c r="AB30" s="237"/>
      <c r="AC30" s="237"/>
      <c r="AD30" s="237"/>
      <c r="AE30" s="238"/>
      <c r="AF30" s="86">
        <f t="shared" si="3"/>
        <v>0.03</v>
      </c>
      <c r="AG30" s="237"/>
      <c r="AH30" s="237"/>
      <c r="AI30" s="237"/>
      <c r="AJ30" s="238"/>
      <c r="AK30" s="86">
        <f t="shared" si="4"/>
        <v>0.03</v>
      </c>
      <c r="AL30" s="237"/>
      <c r="AM30" s="237"/>
      <c r="AN30" s="237"/>
      <c r="AO30" s="238"/>
      <c r="AP30" s="86" t="str">
        <f t="shared" si="5"/>
        <v>Porcentaje de expedientes de policía con fallo de fondo</v>
      </c>
      <c r="AQ30" s="84">
        <f t="shared" si="6"/>
        <v>0.1</v>
      </c>
      <c r="AR30" s="237">
        <f t="shared" si="7"/>
        <v>8.5000000000000006E-3</v>
      </c>
      <c r="AS30" s="237"/>
      <c r="AT30" s="238"/>
      <c r="AU30" s="87"/>
      <c r="AV30" s="87"/>
      <c r="AW30" s="87"/>
    </row>
    <row r="31" spans="1:49" s="88" customFormat="1" ht="75">
      <c r="A31" s="83">
        <v>1</v>
      </c>
      <c r="B31" s="84" t="s">
        <v>106</v>
      </c>
      <c r="C31" s="89" t="s">
        <v>88</v>
      </c>
      <c r="D31" s="105" t="s">
        <v>168</v>
      </c>
      <c r="E31" s="77">
        <v>0.04</v>
      </c>
      <c r="F31" s="99" t="s">
        <v>89</v>
      </c>
      <c r="G31" s="92" t="s">
        <v>120</v>
      </c>
      <c r="H31" s="112" t="s">
        <v>103</v>
      </c>
      <c r="I31" s="109">
        <v>519</v>
      </c>
      <c r="J31" s="95" t="s">
        <v>63</v>
      </c>
      <c r="K31" s="84" t="s">
        <v>120</v>
      </c>
      <c r="L31" s="110">
        <v>20</v>
      </c>
      <c r="M31" s="110">
        <v>380</v>
      </c>
      <c r="N31" s="110">
        <v>380</v>
      </c>
      <c r="O31" s="110">
        <v>272</v>
      </c>
      <c r="P31" s="118">
        <f>L31+M31+N31+O31</f>
        <v>1052</v>
      </c>
      <c r="Q31" s="83" t="s">
        <v>54</v>
      </c>
      <c r="R31" s="84" t="s">
        <v>126</v>
      </c>
      <c r="S31" s="84" t="s">
        <v>129</v>
      </c>
      <c r="T31" s="85"/>
      <c r="U31" s="144" t="str">
        <f t="shared" si="1"/>
        <v>SI</v>
      </c>
      <c r="V31" s="130">
        <f t="shared" si="8"/>
        <v>20</v>
      </c>
      <c r="W31" s="106">
        <v>27</v>
      </c>
      <c r="X31" s="141">
        <v>1</v>
      </c>
      <c r="Y31" s="106" t="s">
        <v>218</v>
      </c>
      <c r="Z31" s="132" t="s">
        <v>217</v>
      </c>
      <c r="AA31" s="148">
        <f t="shared" si="2"/>
        <v>380</v>
      </c>
      <c r="AB31" s="237"/>
      <c r="AC31" s="237"/>
      <c r="AD31" s="237"/>
      <c r="AE31" s="238"/>
      <c r="AF31" s="86">
        <f t="shared" si="3"/>
        <v>380</v>
      </c>
      <c r="AG31" s="237"/>
      <c r="AH31" s="237"/>
      <c r="AI31" s="237"/>
      <c r="AJ31" s="238"/>
      <c r="AK31" s="86">
        <f t="shared" si="4"/>
        <v>272</v>
      </c>
      <c r="AL31" s="237"/>
      <c r="AM31" s="237"/>
      <c r="AN31" s="237"/>
      <c r="AO31" s="238"/>
      <c r="AP31" s="86" t="str">
        <f t="shared" si="5"/>
        <v>Actuaciones administrativas terminadas</v>
      </c>
      <c r="AQ31" s="84">
        <f t="shared" si="6"/>
        <v>1052</v>
      </c>
      <c r="AR31" s="237">
        <f t="shared" si="7"/>
        <v>27</v>
      </c>
      <c r="AS31" s="237"/>
      <c r="AT31" s="238"/>
      <c r="AU31" s="87"/>
      <c r="AV31" s="87"/>
      <c r="AW31" s="87"/>
    </row>
    <row r="32" spans="1:49" s="88" customFormat="1" ht="75">
      <c r="A32" s="83">
        <v>1</v>
      </c>
      <c r="B32" s="84" t="s">
        <v>106</v>
      </c>
      <c r="C32" s="89" t="s">
        <v>88</v>
      </c>
      <c r="D32" s="113" t="s">
        <v>196</v>
      </c>
      <c r="E32" s="114">
        <v>0.04</v>
      </c>
      <c r="F32" s="115" t="s">
        <v>89</v>
      </c>
      <c r="G32" s="92" t="s">
        <v>154</v>
      </c>
      <c r="H32" s="116" t="s">
        <v>138</v>
      </c>
      <c r="I32" s="109" t="s">
        <v>167</v>
      </c>
      <c r="J32" s="117" t="s">
        <v>63</v>
      </c>
      <c r="K32" s="84" t="s">
        <v>139</v>
      </c>
      <c r="L32" s="110">
        <v>20</v>
      </c>
      <c r="M32" s="110">
        <v>300</v>
      </c>
      <c r="N32" s="110">
        <v>300</v>
      </c>
      <c r="O32" s="110">
        <v>289</v>
      </c>
      <c r="P32" s="119">
        <f>L32+M32+N32+O32</f>
        <v>909</v>
      </c>
      <c r="Q32" s="83" t="s">
        <v>54</v>
      </c>
      <c r="R32" s="84" t="s">
        <v>126</v>
      </c>
      <c r="S32" s="84" t="s">
        <v>129</v>
      </c>
      <c r="T32" s="85"/>
      <c r="U32" s="144" t="str">
        <f t="shared" si="1"/>
        <v>SI</v>
      </c>
      <c r="V32" s="130">
        <f t="shared" si="8"/>
        <v>20</v>
      </c>
      <c r="W32" s="106">
        <v>26</v>
      </c>
      <c r="X32" s="141">
        <v>1</v>
      </c>
      <c r="Y32" s="106" t="s">
        <v>219</v>
      </c>
      <c r="Z32" s="132" t="s">
        <v>217</v>
      </c>
      <c r="AA32" s="148">
        <f t="shared" si="2"/>
        <v>300</v>
      </c>
      <c r="AB32" s="237"/>
      <c r="AC32" s="237"/>
      <c r="AD32" s="237"/>
      <c r="AE32" s="238"/>
      <c r="AF32" s="86">
        <f t="shared" si="3"/>
        <v>300</v>
      </c>
      <c r="AG32" s="237"/>
      <c r="AH32" s="237"/>
      <c r="AI32" s="237"/>
      <c r="AJ32" s="238"/>
      <c r="AK32" s="86">
        <f t="shared" si="4"/>
        <v>289</v>
      </c>
      <c r="AL32" s="237"/>
      <c r="AM32" s="237"/>
      <c r="AN32" s="237"/>
      <c r="AO32" s="238"/>
      <c r="AP32" s="86" t="str">
        <f t="shared" si="5"/>
        <v>Actuaciones administrativas terminadas por agotamiento de la via gubernativa</v>
      </c>
      <c r="AQ32" s="84">
        <f t="shared" si="6"/>
        <v>909</v>
      </c>
      <c r="AR32" s="237">
        <f t="shared" si="7"/>
        <v>26</v>
      </c>
      <c r="AS32" s="237"/>
      <c r="AT32" s="238"/>
      <c r="AU32" s="87"/>
      <c r="AV32" s="87"/>
      <c r="AW32" s="87"/>
    </row>
    <row r="33" spans="1:46" ht="24" customHeight="1">
      <c r="A33" s="50"/>
      <c r="B33" s="51"/>
      <c r="C33" s="52"/>
      <c r="D33" s="41" t="s">
        <v>85</v>
      </c>
      <c r="E33" s="71">
        <f>SUM(E14:E32)</f>
        <v>0.76000000000000012</v>
      </c>
      <c r="F33" s="18"/>
      <c r="G33" s="18"/>
      <c r="H33" s="18"/>
      <c r="I33" s="67"/>
      <c r="J33" s="18"/>
      <c r="K33" s="21"/>
      <c r="L33" s="18"/>
      <c r="M33" s="18"/>
      <c r="N33" s="18"/>
      <c r="O33" s="18"/>
      <c r="P33" s="40"/>
      <c r="Q33" s="57"/>
      <c r="R33" s="21"/>
      <c r="S33" s="21"/>
      <c r="T33" s="35"/>
      <c r="U33" s="145"/>
      <c r="V33" s="163">
        <f t="shared" si="8"/>
        <v>0</v>
      </c>
      <c r="W33" s="152"/>
      <c r="X33" s="153"/>
      <c r="Y33" s="152"/>
      <c r="Z33" s="164"/>
      <c r="AA33" s="149">
        <f t="shared" si="2"/>
        <v>0</v>
      </c>
      <c r="AB33" s="239"/>
      <c r="AC33" s="239"/>
      <c r="AD33" s="239"/>
      <c r="AE33" s="240"/>
      <c r="AF33" s="29">
        <f t="shared" si="3"/>
        <v>0</v>
      </c>
      <c r="AG33" s="239"/>
      <c r="AH33" s="239"/>
      <c r="AI33" s="239"/>
      <c r="AJ33" s="240"/>
      <c r="AK33" s="29">
        <f t="shared" si="4"/>
        <v>0</v>
      </c>
      <c r="AL33" s="239"/>
      <c r="AM33" s="239"/>
      <c r="AN33" s="239"/>
      <c r="AO33" s="240"/>
      <c r="AP33" s="30"/>
      <c r="AQ33" s="14" t="e">
        <f>SUM(AQ14:AQ32)</f>
        <v>#VALUE!</v>
      </c>
      <c r="AR33" s="241" t="e">
        <f>SUM(AR14:AR32)</f>
        <v>#VALUE!</v>
      </c>
      <c r="AS33" s="241"/>
      <c r="AT33" s="242"/>
    </row>
    <row r="34" spans="1:46" ht="110.25">
      <c r="A34" s="53"/>
      <c r="B34" s="2" t="s">
        <v>46</v>
      </c>
      <c r="C34" s="54" t="s">
        <v>47</v>
      </c>
      <c r="D34" s="1" t="s">
        <v>48</v>
      </c>
      <c r="E34" s="12">
        <v>0.04</v>
      </c>
      <c r="F34" s="2" t="s">
        <v>49</v>
      </c>
      <c r="G34" s="2" t="s">
        <v>50</v>
      </c>
      <c r="H34" s="2" t="s">
        <v>51</v>
      </c>
      <c r="I34" s="3">
        <v>0</v>
      </c>
      <c r="J34" s="3" t="s">
        <v>52</v>
      </c>
      <c r="K34" s="2" t="s">
        <v>53</v>
      </c>
      <c r="L34" s="13"/>
      <c r="M34" s="13">
        <v>0.7</v>
      </c>
      <c r="N34" s="13"/>
      <c r="O34" s="13">
        <v>0.7</v>
      </c>
      <c r="P34" s="42">
        <v>0.7</v>
      </c>
      <c r="Q34" s="1" t="s">
        <v>54</v>
      </c>
      <c r="R34" s="3" t="s">
        <v>55</v>
      </c>
      <c r="S34" s="3" t="s">
        <v>56</v>
      </c>
      <c r="T34" s="58" t="s">
        <v>57</v>
      </c>
      <c r="U34" s="146" t="s">
        <v>134</v>
      </c>
      <c r="V34" s="133" t="s">
        <v>207</v>
      </c>
      <c r="W34" s="134" t="s">
        <v>207</v>
      </c>
      <c r="X34" s="142" t="s">
        <v>207</v>
      </c>
      <c r="Y34" s="134" t="s">
        <v>207</v>
      </c>
      <c r="Z34" s="135" t="s">
        <v>207</v>
      </c>
      <c r="AA34" s="149">
        <f t="shared" si="2"/>
        <v>0.7</v>
      </c>
      <c r="AB34" s="241"/>
      <c r="AC34" s="241"/>
      <c r="AD34" s="241"/>
      <c r="AE34" s="242"/>
      <c r="AF34" s="29">
        <f t="shared" si="3"/>
        <v>0</v>
      </c>
      <c r="AG34" s="241"/>
      <c r="AH34" s="241"/>
      <c r="AI34" s="241"/>
      <c r="AJ34" s="242"/>
      <c r="AK34" s="29">
        <f t="shared" si="4"/>
        <v>0.7</v>
      </c>
      <c r="AL34" s="241"/>
      <c r="AM34" s="241"/>
      <c r="AN34" s="241"/>
      <c r="AO34" s="242"/>
      <c r="AP34" s="29" t="str">
        <f t="shared" si="5"/>
        <v>Cumplimiento de criterios ambientales</v>
      </c>
      <c r="AQ34" s="14" t="e">
        <f t="shared" ref="AQ34:AQ39" si="17">V34+AA34+AF34+AK34</f>
        <v>#VALUE!</v>
      </c>
      <c r="AR34" s="241" t="e">
        <f t="shared" ref="AR34:AR39" si="18">W34+AB34+AG34+AL34</f>
        <v>#VALUE!</v>
      </c>
      <c r="AS34" s="241"/>
      <c r="AT34" s="242"/>
    </row>
    <row r="35" spans="1:46" ht="110.25">
      <c r="A35" s="53"/>
      <c r="B35" s="2" t="s">
        <v>46</v>
      </c>
      <c r="C35" s="54" t="s">
        <v>47</v>
      </c>
      <c r="D35" s="1" t="s">
        <v>140</v>
      </c>
      <c r="E35" s="12">
        <v>0.04</v>
      </c>
      <c r="F35" s="2" t="s">
        <v>49</v>
      </c>
      <c r="G35" s="2" t="s">
        <v>58</v>
      </c>
      <c r="H35" s="2" t="s">
        <v>141</v>
      </c>
      <c r="I35" s="3">
        <v>0</v>
      </c>
      <c r="J35" s="3" t="s">
        <v>52</v>
      </c>
      <c r="K35" s="2" t="s">
        <v>59</v>
      </c>
      <c r="L35" s="4"/>
      <c r="M35" s="5">
        <v>1</v>
      </c>
      <c r="N35" s="5">
        <v>1</v>
      </c>
      <c r="O35" s="5">
        <v>1</v>
      </c>
      <c r="P35" s="43">
        <v>1</v>
      </c>
      <c r="Q35" s="1" t="s">
        <v>54</v>
      </c>
      <c r="R35" s="3" t="s">
        <v>142</v>
      </c>
      <c r="S35" s="3" t="s">
        <v>143</v>
      </c>
      <c r="T35" s="58" t="s">
        <v>60</v>
      </c>
      <c r="U35" s="146" t="s">
        <v>134</v>
      </c>
      <c r="V35" s="133" t="s">
        <v>207</v>
      </c>
      <c r="W35" s="134" t="s">
        <v>207</v>
      </c>
      <c r="X35" s="142" t="s">
        <v>207</v>
      </c>
      <c r="Y35" s="134" t="s">
        <v>207</v>
      </c>
      <c r="Z35" s="135" t="s">
        <v>207</v>
      </c>
      <c r="AA35" s="149">
        <f t="shared" si="2"/>
        <v>1</v>
      </c>
      <c r="AB35" s="241"/>
      <c r="AC35" s="241"/>
      <c r="AD35" s="241"/>
      <c r="AE35" s="242"/>
      <c r="AF35" s="29">
        <f t="shared" si="3"/>
        <v>1</v>
      </c>
      <c r="AG35" s="241"/>
      <c r="AH35" s="241"/>
      <c r="AI35" s="241"/>
      <c r="AJ35" s="242"/>
      <c r="AK35" s="29">
        <f t="shared" si="4"/>
        <v>1</v>
      </c>
      <c r="AL35" s="241"/>
      <c r="AM35" s="241"/>
      <c r="AN35" s="241"/>
      <c r="AO35" s="242"/>
      <c r="AP35" s="29" t="str">
        <f t="shared" si="5"/>
        <v>Nivel de participación en actividades de gestión documental</v>
      </c>
      <c r="AQ35" s="14" t="e">
        <f t="shared" si="17"/>
        <v>#VALUE!</v>
      </c>
      <c r="AR35" s="241" t="e">
        <f t="shared" si="18"/>
        <v>#VALUE!</v>
      </c>
      <c r="AS35" s="241"/>
      <c r="AT35" s="242"/>
    </row>
    <row r="36" spans="1:46" ht="110.25">
      <c r="A36" s="53"/>
      <c r="B36" s="2" t="s">
        <v>46</v>
      </c>
      <c r="C36" s="54" t="s">
        <v>47</v>
      </c>
      <c r="D36" s="1" t="s">
        <v>144</v>
      </c>
      <c r="E36" s="12">
        <v>0.03</v>
      </c>
      <c r="F36" s="2" t="s">
        <v>49</v>
      </c>
      <c r="G36" s="2" t="s">
        <v>61</v>
      </c>
      <c r="H36" s="2" t="s">
        <v>62</v>
      </c>
      <c r="I36" s="3">
        <v>0</v>
      </c>
      <c r="J36" s="3" t="s">
        <v>63</v>
      </c>
      <c r="K36" s="2" t="s">
        <v>64</v>
      </c>
      <c r="L36" s="4"/>
      <c r="M36" s="26">
        <v>0.5</v>
      </c>
      <c r="N36" s="26">
        <v>0.5</v>
      </c>
      <c r="O36" s="5"/>
      <c r="P36" s="44">
        <v>1</v>
      </c>
      <c r="Q36" s="1" t="s">
        <v>54</v>
      </c>
      <c r="R36" s="3" t="s">
        <v>65</v>
      </c>
      <c r="S36" s="3" t="s">
        <v>56</v>
      </c>
      <c r="T36" s="58" t="s">
        <v>66</v>
      </c>
      <c r="U36" s="146" t="s">
        <v>134</v>
      </c>
      <c r="V36" s="133" t="s">
        <v>207</v>
      </c>
      <c r="W36" s="134" t="s">
        <v>207</v>
      </c>
      <c r="X36" s="142" t="s">
        <v>207</v>
      </c>
      <c r="Y36" s="134" t="s">
        <v>207</v>
      </c>
      <c r="Z36" s="135" t="s">
        <v>207</v>
      </c>
      <c r="AA36" s="149">
        <f t="shared" si="2"/>
        <v>0.5</v>
      </c>
      <c r="AB36" s="241"/>
      <c r="AC36" s="241"/>
      <c r="AD36" s="241"/>
      <c r="AE36" s="242"/>
      <c r="AF36" s="29">
        <f t="shared" si="3"/>
        <v>0.5</v>
      </c>
      <c r="AG36" s="241"/>
      <c r="AH36" s="241"/>
      <c r="AI36" s="241"/>
      <c r="AJ36" s="242"/>
      <c r="AK36" s="29">
        <f t="shared" si="4"/>
        <v>0</v>
      </c>
      <c r="AL36" s="241"/>
      <c r="AM36" s="241"/>
      <c r="AN36" s="241"/>
      <c r="AO36" s="242"/>
      <c r="AP36" s="29" t="str">
        <f t="shared" si="5"/>
        <v>Caracterización de levantada</v>
      </c>
      <c r="AQ36" s="14" t="e">
        <f t="shared" si="17"/>
        <v>#VALUE!</v>
      </c>
      <c r="AR36" s="241" t="e">
        <f t="shared" si="18"/>
        <v>#VALUE!</v>
      </c>
      <c r="AS36" s="241"/>
      <c r="AT36" s="242"/>
    </row>
    <row r="37" spans="1:46" ht="110.25">
      <c r="A37" s="53"/>
      <c r="B37" s="2" t="s">
        <v>46</v>
      </c>
      <c r="C37" s="54" t="s">
        <v>47</v>
      </c>
      <c r="D37" s="1" t="s">
        <v>145</v>
      </c>
      <c r="E37" s="12">
        <v>0.03</v>
      </c>
      <c r="F37" s="2" t="s">
        <v>49</v>
      </c>
      <c r="G37" s="2" t="s">
        <v>67</v>
      </c>
      <c r="H37" s="2" t="s">
        <v>68</v>
      </c>
      <c r="I37" s="3">
        <v>2</v>
      </c>
      <c r="J37" s="3" t="s">
        <v>63</v>
      </c>
      <c r="K37" s="2" t="s">
        <v>69</v>
      </c>
      <c r="L37" s="4"/>
      <c r="M37" s="4"/>
      <c r="N37" s="4">
        <v>1</v>
      </c>
      <c r="O37" s="4"/>
      <c r="P37" s="43"/>
      <c r="Q37" s="1" t="s">
        <v>54</v>
      </c>
      <c r="R37" s="3" t="s">
        <v>70</v>
      </c>
      <c r="S37" s="3" t="s">
        <v>56</v>
      </c>
      <c r="T37" s="58" t="s">
        <v>71</v>
      </c>
      <c r="U37" s="146" t="s">
        <v>134</v>
      </c>
      <c r="V37" s="133" t="s">
        <v>207</v>
      </c>
      <c r="W37" s="134" t="s">
        <v>207</v>
      </c>
      <c r="X37" s="142" t="s">
        <v>207</v>
      </c>
      <c r="Y37" s="134" t="s">
        <v>207</v>
      </c>
      <c r="Z37" s="135" t="s">
        <v>207</v>
      </c>
      <c r="AA37" s="149">
        <f t="shared" si="2"/>
        <v>0</v>
      </c>
      <c r="AB37" s="241"/>
      <c r="AC37" s="241"/>
      <c r="AD37" s="241"/>
      <c r="AE37" s="242"/>
      <c r="AF37" s="29">
        <f t="shared" si="3"/>
        <v>1</v>
      </c>
      <c r="AG37" s="241"/>
      <c r="AH37" s="241"/>
      <c r="AI37" s="241"/>
      <c r="AJ37" s="242"/>
      <c r="AK37" s="29">
        <f t="shared" si="4"/>
        <v>0</v>
      </c>
      <c r="AL37" s="241"/>
      <c r="AM37" s="241"/>
      <c r="AN37" s="241"/>
      <c r="AO37" s="242"/>
      <c r="AP37" s="29" t="str">
        <f t="shared" si="5"/>
        <v>Registro de buena práctica/idea innovadora</v>
      </c>
      <c r="AQ37" s="14" t="e">
        <f t="shared" si="17"/>
        <v>#VALUE!</v>
      </c>
      <c r="AR37" s="241" t="e">
        <f t="shared" si="18"/>
        <v>#VALUE!</v>
      </c>
      <c r="AS37" s="241"/>
      <c r="AT37" s="242"/>
    </row>
    <row r="38" spans="1:46" ht="110.25">
      <c r="A38" s="53"/>
      <c r="B38" s="2" t="s">
        <v>46</v>
      </c>
      <c r="C38" s="54" t="s">
        <v>47</v>
      </c>
      <c r="D38" s="45" t="s">
        <v>72</v>
      </c>
      <c r="E38" s="12">
        <v>0.03</v>
      </c>
      <c r="F38" s="6" t="s">
        <v>49</v>
      </c>
      <c r="G38" s="6" t="s">
        <v>73</v>
      </c>
      <c r="H38" s="6" t="s">
        <v>74</v>
      </c>
      <c r="I38" s="69">
        <v>1</v>
      </c>
      <c r="J38" s="6" t="s">
        <v>52</v>
      </c>
      <c r="K38" s="6" t="s">
        <v>75</v>
      </c>
      <c r="L38" s="7">
        <v>1</v>
      </c>
      <c r="M38" s="7">
        <v>1</v>
      </c>
      <c r="N38" s="7">
        <v>1</v>
      </c>
      <c r="O38" s="7">
        <v>1</v>
      </c>
      <c r="P38" s="46">
        <v>1</v>
      </c>
      <c r="Q38" s="1" t="s">
        <v>54</v>
      </c>
      <c r="R38" s="2" t="s">
        <v>76</v>
      </c>
      <c r="S38" s="6" t="s">
        <v>56</v>
      </c>
      <c r="T38" s="54" t="s">
        <v>77</v>
      </c>
      <c r="U38" s="146" t="s">
        <v>134</v>
      </c>
      <c r="V38" s="127">
        <v>1</v>
      </c>
      <c r="W38" s="128">
        <v>0.8</v>
      </c>
      <c r="X38" s="143">
        <f>W38/V38</f>
        <v>0.8</v>
      </c>
      <c r="Y38" s="134" t="s">
        <v>221</v>
      </c>
      <c r="Z38" s="135" t="s">
        <v>220</v>
      </c>
      <c r="AA38" s="149">
        <f t="shared" si="2"/>
        <v>1</v>
      </c>
      <c r="AB38" s="241"/>
      <c r="AC38" s="241"/>
      <c r="AD38" s="241"/>
      <c r="AE38" s="242"/>
      <c r="AF38" s="29">
        <f t="shared" si="3"/>
        <v>1</v>
      </c>
      <c r="AG38" s="241"/>
      <c r="AH38" s="241"/>
      <c r="AI38" s="241"/>
      <c r="AJ38" s="242"/>
      <c r="AK38" s="29">
        <f t="shared" si="4"/>
        <v>1</v>
      </c>
      <c r="AL38" s="241"/>
      <c r="AM38" s="241"/>
      <c r="AN38" s="241"/>
      <c r="AO38" s="242"/>
      <c r="AP38" s="29" t="str">
        <f t="shared" si="5"/>
        <v>Acciones correctivas documentadas y vigentes</v>
      </c>
      <c r="AQ38" s="14">
        <f t="shared" si="17"/>
        <v>4</v>
      </c>
      <c r="AR38" s="241">
        <f t="shared" si="18"/>
        <v>0.8</v>
      </c>
      <c r="AS38" s="241"/>
      <c r="AT38" s="242"/>
    </row>
    <row r="39" spans="1:46" ht="111" thickBot="1">
      <c r="A39" s="55"/>
      <c r="B39" s="9" t="s">
        <v>46</v>
      </c>
      <c r="C39" s="56" t="s">
        <v>47</v>
      </c>
      <c r="D39" s="47" t="s">
        <v>78</v>
      </c>
      <c r="E39" s="48">
        <v>0.03</v>
      </c>
      <c r="F39" s="10" t="s">
        <v>49</v>
      </c>
      <c r="G39" s="10" t="s">
        <v>79</v>
      </c>
      <c r="H39" s="10" t="s">
        <v>80</v>
      </c>
      <c r="I39" s="70" t="s">
        <v>133</v>
      </c>
      <c r="J39" s="10" t="s">
        <v>52</v>
      </c>
      <c r="K39" s="10" t="s">
        <v>81</v>
      </c>
      <c r="L39" s="11">
        <v>0</v>
      </c>
      <c r="M39" s="11">
        <v>1</v>
      </c>
      <c r="N39" s="11">
        <v>1</v>
      </c>
      <c r="O39" s="11">
        <v>1</v>
      </c>
      <c r="P39" s="49">
        <v>1</v>
      </c>
      <c r="Q39" s="8" t="s">
        <v>54</v>
      </c>
      <c r="R39" s="9" t="s">
        <v>82</v>
      </c>
      <c r="S39" s="10" t="s">
        <v>83</v>
      </c>
      <c r="T39" s="56" t="s">
        <v>84</v>
      </c>
      <c r="U39" s="147" t="s">
        <v>134</v>
      </c>
      <c r="V39" s="136" t="s">
        <v>206</v>
      </c>
      <c r="W39" s="165" t="s">
        <v>206</v>
      </c>
      <c r="X39" s="166" t="s">
        <v>206</v>
      </c>
      <c r="Y39" s="165" t="s">
        <v>206</v>
      </c>
      <c r="Z39" s="167" t="s">
        <v>206</v>
      </c>
      <c r="AA39" s="150">
        <f t="shared" si="2"/>
        <v>1</v>
      </c>
      <c r="AB39" s="243"/>
      <c r="AC39" s="243"/>
      <c r="AD39" s="243"/>
      <c r="AE39" s="244"/>
      <c r="AF39" s="31">
        <f t="shared" si="3"/>
        <v>1</v>
      </c>
      <c r="AG39" s="243"/>
      <c r="AH39" s="243"/>
      <c r="AI39" s="243"/>
      <c r="AJ39" s="244"/>
      <c r="AK39" s="31">
        <f t="shared" si="4"/>
        <v>1</v>
      </c>
      <c r="AL39" s="243"/>
      <c r="AM39" s="243"/>
      <c r="AN39" s="243"/>
      <c r="AO39" s="244"/>
      <c r="AP39" s="31" t="str">
        <f t="shared" si="5"/>
        <v>Porcentaje de cumplimiento publicación de información</v>
      </c>
      <c r="AQ39" s="32" t="e">
        <f t="shared" si="17"/>
        <v>#VALUE!</v>
      </c>
      <c r="AR39" s="243" t="e">
        <f t="shared" si="18"/>
        <v>#VALUE!</v>
      </c>
      <c r="AS39" s="243"/>
      <c r="AT39" s="244"/>
    </row>
    <row r="40" spans="1:46" ht="45.75" thickBot="1">
      <c r="A40" s="16" t="s">
        <v>163</v>
      </c>
      <c r="D40" s="38" t="s">
        <v>42</v>
      </c>
      <c r="E40" s="39">
        <f>SUM(E34:E39)</f>
        <v>0.2</v>
      </c>
      <c r="J40" s="68"/>
      <c r="W40" s="137" t="s">
        <v>222</v>
      </c>
      <c r="X40" s="236">
        <f>AVERAGE(X14:X39)</f>
        <v>0.90229629629629626</v>
      </c>
      <c r="AB40" s="33" t="s">
        <v>178</v>
      </c>
      <c r="AC40" s="15" t="e">
        <f>+AVERAGE(AC15:AC39)</f>
        <v>#DIV/0!</v>
      </c>
      <c r="AF40" s="16"/>
      <c r="AG40" s="36" t="s">
        <v>179</v>
      </c>
      <c r="AH40" s="15" t="e">
        <f>+AVERAGE(AG15:AG39)</f>
        <v>#DIV/0!</v>
      </c>
      <c r="AK40" s="16"/>
      <c r="AL40" s="33" t="s">
        <v>180</v>
      </c>
      <c r="AM40" s="15" t="e">
        <f>+AVERAGE(AL15:AL39)</f>
        <v>#DIV/0!</v>
      </c>
      <c r="AQ40" s="25" t="str">
        <f>AP12</f>
        <v>EVALUACIÓN FINAL PLAN DE GESTION</v>
      </c>
      <c r="AR40" s="15" t="e">
        <f>+AVERAGE(AR15:AR39)</f>
        <v>#VALUE!</v>
      </c>
    </row>
    <row r="41" spans="1:46" ht="24.75" customHeight="1">
      <c r="D41" s="20" t="s">
        <v>41</v>
      </c>
      <c r="E41" s="19">
        <f>E40+E33</f>
        <v>0.96000000000000019</v>
      </c>
      <c r="J41" s="68"/>
    </row>
    <row r="42" spans="1:46">
      <c r="J42" s="68"/>
    </row>
    <row r="43" spans="1:46">
      <c r="J43" s="68"/>
    </row>
    <row r="44" spans="1:46" ht="15.75" thickBot="1">
      <c r="J44" s="68"/>
    </row>
    <row r="45" spans="1:46" ht="26.25">
      <c r="H45" s="168" t="s">
        <v>181</v>
      </c>
      <c r="I45" s="169"/>
      <c r="J45" s="169"/>
      <c r="K45" s="169"/>
      <c r="L45" s="169"/>
      <c r="M45" s="169" t="s">
        <v>182</v>
      </c>
      <c r="N45" s="169"/>
      <c r="O45" s="169"/>
      <c r="P45" s="169"/>
      <c r="Q45" s="169"/>
      <c r="R45" s="170"/>
    </row>
    <row r="46" spans="1:46" ht="132.75" customHeight="1" thickBot="1">
      <c r="H46" s="171" t="s">
        <v>183</v>
      </c>
      <c r="I46" s="172"/>
      <c r="J46" s="172"/>
      <c r="K46" s="172"/>
      <c r="L46" s="172"/>
      <c r="M46" s="172" t="s">
        <v>205</v>
      </c>
      <c r="N46" s="173"/>
      <c r="O46" s="173"/>
      <c r="P46" s="173"/>
      <c r="Q46" s="173"/>
      <c r="R46" s="174"/>
    </row>
  </sheetData>
  <sheetProtection algorithmName="SHA-512" hashValue="x9gofPYTdQIpSwGwI8Djb1UA5RIJFBoDQDh+Ua9vu7PUa5UZPfDcFaOERBtz89BN7hCdqxUay4WlCpCbCOUayg==" saltValue="hRiiuUuMXsLy3UahIAITkQ==" spinCount="100000" sheet="1" objects="1" scenarios="1"/>
  <autoFilter ref="A11:AW11">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6" showButton="0"/>
    <filterColumn colId="17" showButton="0"/>
    <filterColumn colId="18"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1" showButton="0"/>
    <filterColumn colId="42" showButton="0"/>
    <filterColumn colId="43" showButton="0"/>
    <filterColumn colId="44" showButton="0"/>
  </autoFilter>
  <mergeCells count="29">
    <mergeCell ref="AK11:AO11"/>
    <mergeCell ref="AK12:AO12"/>
    <mergeCell ref="D11:P12"/>
    <mergeCell ref="AP11:AT11"/>
    <mergeCell ref="AP12:AT12"/>
    <mergeCell ref="V12:Z12"/>
    <mergeCell ref="V11:Z11"/>
    <mergeCell ref="AF11:AJ11"/>
    <mergeCell ref="AF12:AJ12"/>
    <mergeCell ref="AA11:AE11"/>
    <mergeCell ref="AA12:AE12"/>
    <mergeCell ref="Q11:T12"/>
    <mergeCell ref="U11:U13"/>
    <mergeCell ref="H45:L45"/>
    <mergeCell ref="M45:R45"/>
    <mergeCell ref="H46:L46"/>
    <mergeCell ref="M46:R46"/>
    <mergeCell ref="A1:K1"/>
    <mergeCell ref="A2:K2"/>
    <mergeCell ref="A3:K3"/>
    <mergeCell ref="A5:B8"/>
    <mergeCell ref="C5:D8"/>
    <mergeCell ref="F4:J4"/>
    <mergeCell ref="H5:J5"/>
    <mergeCell ref="H6:J6"/>
    <mergeCell ref="H7:J7"/>
    <mergeCell ref="H8:J8"/>
    <mergeCell ref="C11:C13"/>
    <mergeCell ref="A11:B12"/>
  </mergeCells>
  <dataValidations disablePrompts="1" count="3">
    <dataValidation type="list" allowBlank="1" showInputMessage="1" showErrorMessage="1" sqref="Q34:Q39">
      <formula1>INDICADOR</formula1>
    </dataValidation>
    <dataValidation type="list" allowBlank="1" showInputMessage="1" showErrorMessage="1" sqref="J38:J39">
      <formula1>PROGRAMACION</formula1>
    </dataValidation>
    <dataValidation type="list" allowBlank="1" showInputMessage="1" showErrorMessage="1" error="Escriba un texto " promptTitle="Cualquier contenido" sqref="F34:F37">
      <formula1>META2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9EF7D8DA-4751-470A-AC56-8FD3CC37E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BEB8DE-29B7-4FA5-B223-C5CDCAD7422B}">
  <ds:schemaRefs>
    <ds:schemaRef ds:uri="http://schemas.microsoft.com/sharepoint/v3/contenttype/forms"/>
  </ds:schemaRefs>
</ds:datastoreItem>
</file>

<file path=customXml/itemProps3.xml><?xml version="1.0" encoding="utf-8"?>
<ds:datastoreItem xmlns:ds="http://schemas.openxmlformats.org/officeDocument/2006/customXml" ds:itemID="{D236FEAA-B076-4488-8107-65C1BB39C6C9}">
  <ds:schemaRefs>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4d1d2e24-7be0-47eb-a1db-99cc6d75caff"/>
    <ds:schemaRef ds:uri="http://schemas.openxmlformats.org/package/2006/metadata/core-properties"/>
    <ds:schemaRef ds:uri="d6eaa91c-3afb-4015-aba1-5ff992c1a5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admin</cp:lastModifiedBy>
  <dcterms:created xsi:type="dcterms:W3CDTF">2020-02-04T13:35:35Z</dcterms:created>
  <dcterms:modified xsi:type="dcterms:W3CDTF">2020-04-23T15:42:26Z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